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Info" sheetId="1" state="visible" r:id="rId3"/>
    <sheet name="Dashboard" sheetId="2" state="visible" r:id="rId4"/>
    <sheet name="Scope Statement" sheetId="3" state="visible" r:id="rId5"/>
    <sheet name="WBS" sheetId="4" state="visible" r:id="rId6"/>
    <sheet name="RBS" sheetId="5" state="visible" r:id="rId7"/>
    <sheet name="RACI" sheetId="6" state="visible" r:id="rId8"/>
    <sheet name="Progress" sheetId="7" state="visible" r:id="rId9"/>
    <sheet name="Budget" sheetId="8" state="visible" r:id="rId10"/>
    <sheet name="Variations" sheetId="9" state="visible" r:id="rId11"/>
    <sheet name="Risk Register" sheetId="10" state="visible" r:id="rId12"/>
    <sheet name="Issue Register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<sst xmlns="http://schemas.openxmlformats.org/spreadsheetml/2006/main" count="611" uniqueCount="353">
  <si>
    <t xml:space="preserve">Project Control Workbook</t>
  </si>
  <si>
    <t xml:space="preserve">Master register set — Progress · Cost · Risk · Scope · Responsibility</t>
  </si>
  <si>
    <t xml:space="preserve">PROJECT IDENTITY</t>
  </si>
  <si>
    <t xml:space="preserve">SCHEDULE &amp; STATUS</t>
  </si>
  <si>
    <t xml:space="preserve">Project Name</t>
  </si>
  <si>
    <t xml:space="preserve">New Facility Fit-Out (sample)</t>
  </si>
  <si>
    <t xml:space="preserve">Planned Start</t>
  </si>
  <si>
    <t xml:space="preserve">2026-02-01</t>
  </si>
  <si>
    <t xml:space="preserve">Project Code</t>
  </si>
  <si>
    <t xml:space="preserve">PRJ-2026-014</t>
  </si>
  <si>
    <t xml:space="preserve">Planned Finish</t>
  </si>
  <si>
    <t xml:space="preserve">2026-09-30</t>
  </si>
  <si>
    <t xml:space="preserve">Project Manager</t>
  </si>
  <si>
    <t xml:space="preserve">A. Project Manager</t>
  </si>
  <si>
    <t xml:space="preserve">Data / Report Date</t>
  </si>
  <si>
    <t xml:space="preserve">2026-06-26</t>
  </si>
  <si>
    <t xml:space="preserve">Sponsor</t>
  </si>
  <si>
    <t xml:space="preserve">Operations Director</t>
  </si>
  <si>
    <t xml:space="preserve">Baseline Budget</t>
  </si>
  <si>
    <t xml:space="preserve">Client / Department</t>
  </si>
  <si>
    <t xml:space="preserve">Internal — Facilities</t>
  </si>
  <si>
    <t xml:space="preserve">Overall Status</t>
  </si>
  <si>
    <t xml:space="preserve">On Track</t>
  </si>
  <si>
    <t xml:space="preserve">Currency</t>
  </si>
  <si>
    <t xml:space="preserve">SAR</t>
  </si>
  <si>
    <t xml:space="preserve">Version / Rev</t>
  </si>
  <si>
    <t xml:space="preserve">Rev 0 — Baseline</t>
  </si>
  <si>
    <t xml:space="preserve">How to use:  Cells tinted cream are inputs — type over them. Black/green cells are formulas that update automatically. Each register links into the Dashboard. Set your currency above; amount columns are unformatted numbers so they suit any currency. Add rows inside the shaded tables (insert above the last row to keep formulas intact). Tabs flow left→right: Info · Dashboard · Scope · WBS · RBS · RACI · Progress · Budget · Variations · Risks · Issues.</t>
  </si>
  <si>
    <t xml:space="preserve">Project Dashboard</t>
  </si>
  <si>
    <t xml:space="preserve">Live roll-up of progress, cost, risk, issues and change — auto-updates from every register</t>
  </si>
  <si>
    <t xml:space="preserve">Project</t>
  </si>
  <si>
    <t xml:space="preserve">Manager</t>
  </si>
  <si>
    <t xml:space="preserve">Status</t>
  </si>
  <si>
    <t xml:space="preserve">Report Date</t>
  </si>
  <si>
    <t xml:space="preserve">OVERALL PROGRESS</t>
  </si>
  <si>
    <t xml:space="preserve">COST VARIANCE</t>
  </si>
  <si>
    <t xml:space="preserve">% BUDGET SPENT</t>
  </si>
  <si>
    <t xml:space="preserve">OPEN RISKS</t>
  </si>
  <si>
    <t xml:space="preserve">HIGH RISKS</t>
  </si>
  <si>
    <t xml:space="preserve">OPEN ISSUES</t>
  </si>
  <si>
    <t xml:space="preserve">COST SUMMARY</t>
  </si>
  <si>
    <t xml:space="preserve">RISK BY RATING</t>
  </si>
  <si>
    <t xml:space="preserve">High</t>
  </si>
  <si>
    <t xml:space="preserve">Approved Variations</t>
  </si>
  <si>
    <t xml:space="preserve">Medium</t>
  </si>
  <si>
    <t xml:space="preserve">Revised Budget</t>
  </si>
  <si>
    <t xml:space="preserve">Low</t>
  </si>
  <si>
    <t xml:space="preserve">Committed</t>
  </si>
  <si>
    <t xml:space="preserve">Approved Var. Cost</t>
  </si>
  <si>
    <t xml:space="preserve">Actual to Date</t>
  </si>
  <si>
    <t xml:space="preserve">Tasks In Progress</t>
  </si>
  <si>
    <t xml:space="preserve">Estimate at Completion</t>
  </si>
  <si>
    <t xml:space="preserve">Tasks Complete</t>
  </si>
  <si>
    <t xml:space="preserve">Project Scope Statement</t>
  </si>
  <si>
    <t xml:space="preserve">Define what the project will and will not deliver — the baseline for change control</t>
  </si>
  <si>
    <t xml:space="preserve">1.  Project Purpose / Justification</t>
  </si>
  <si>
    <t xml:space="preserve">Why this project exists — the business need or opportunity it addresses.</t>
  </si>
  <si>
    <t xml:space="preserve">[ type here ]</t>
  </si>
  <si>
    <t xml:space="preserve">2.  Project Objectives</t>
  </si>
  <si>
    <t xml:space="preserve">Measurable objectives (SMART). e.g. Deliver X by [date] within [budget] meeting [standard].</t>
  </si>
  <si>
    <t xml:space="preserve">3.  Project Description</t>
  </si>
  <si>
    <t xml:space="preserve">A concise narrative of the work, approach, and the solution being delivered.</t>
  </si>
  <si>
    <t xml:space="preserve">4.  Key Deliverables</t>
  </si>
  <si>
    <t xml:space="preserve">Major tangible outputs the project will produce and hand over (link to WBS).</t>
  </si>
  <si>
    <t xml:space="preserve">5.  Acceptance Criteria</t>
  </si>
  <si>
    <t xml:space="preserve">Conditions that must be met for deliverables to be accepted by the sponsor/client.</t>
  </si>
  <si>
    <t xml:space="preserve">6.  In Scope</t>
  </si>
  <si>
    <t xml:space="preserve">Work, features, locations, and functions explicitly included.</t>
  </si>
  <si>
    <t xml:space="preserve">7.  Out of Scope / Exclusions</t>
  </si>
  <si>
    <t xml:space="preserve">Work explicitly NOT included — prevents scope creep. Be specific.</t>
  </si>
  <si>
    <t xml:space="preserve">8.  Key Milestones</t>
  </si>
  <si>
    <t xml:space="preserve">Major schedule checkpoints with target dates.</t>
  </si>
  <si>
    <t xml:space="preserve">9.  Assumptions</t>
  </si>
  <si>
    <t xml:space="preserve">Factors taken to be true for planning. If wrong, they become risks.</t>
  </si>
  <si>
    <t xml:space="preserve">10.  Constraints</t>
  </si>
  <si>
    <t xml:space="preserve">Fixed limits — budget cap, deadline, resources, regulations, technology.</t>
  </si>
  <si>
    <t xml:space="preserve">11.  Key Stakeholders</t>
  </si>
  <si>
    <t xml:space="preserve">Sponsor, client, end-users, approvers, and other affected parties.</t>
  </si>
  <si>
    <t xml:space="preserve">12.  Approval</t>
  </si>
  <si>
    <t xml:space="preserve">Sign-off names, roles, dates confirming the scope baseline.</t>
  </si>
  <si>
    <t xml:space="preserve">Work Breakdown Structure (WBS)</t>
  </si>
  <si>
    <t xml:space="preserve">Decompose the scope into deliverables and work packages — the backbone for cost, schedule and RACI</t>
  </si>
  <si>
    <t xml:space="preserve">WBS ID</t>
  </si>
  <si>
    <t xml:space="preserve">Level</t>
  </si>
  <si>
    <t xml:space="preserve">Element / Work Package</t>
  </si>
  <si>
    <t xml:space="preserve">Description</t>
  </si>
  <si>
    <t xml:space="preserve">Deliverable / Output</t>
  </si>
  <si>
    <t xml:space="preserve">Owner</t>
  </si>
  <si>
    <t xml:space="preserve">1</t>
  </si>
  <si>
    <t xml:space="preserve">Project Management</t>
  </si>
  <si>
    <t xml:space="preserve">Planning, control, reporting, governance</t>
  </si>
  <si>
    <t xml:space="preserve">PM plan, reports</t>
  </si>
  <si>
    <t xml:space="preserve">PM</t>
  </si>
  <si>
    <t xml:space="preserve">1.1</t>
  </si>
  <si>
    <t xml:space="preserve">2</t>
  </si>
  <si>
    <t xml:space="preserve">Project Planning</t>
  </si>
  <si>
    <t xml:space="preserve">Schedule, budget, registers set-up</t>
  </si>
  <si>
    <t xml:space="preserve">Baseline plan</t>
  </si>
  <si>
    <t xml:space="preserve">1.2</t>
  </si>
  <si>
    <t xml:space="preserve">Monitoring &amp; Control</t>
  </si>
  <si>
    <t xml:space="preserve">Progress, cost, risk tracking</t>
  </si>
  <si>
    <t xml:space="preserve">Status reports</t>
  </si>
  <si>
    <t xml:space="preserve">Design</t>
  </si>
  <si>
    <t xml:space="preserve">Concept through detailed design</t>
  </si>
  <si>
    <t xml:space="preserve">Approved design pack</t>
  </si>
  <si>
    <t xml:space="preserve">Design Lead</t>
  </si>
  <si>
    <t xml:space="preserve">2.1</t>
  </si>
  <si>
    <t xml:space="preserve">Concept Design</t>
  </si>
  <si>
    <t xml:space="preserve">Options and selection</t>
  </si>
  <si>
    <t xml:space="preserve">Concept report</t>
  </si>
  <si>
    <t xml:space="preserve">Designer</t>
  </si>
  <si>
    <t xml:space="preserve">2.2</t>
  </si>
  <si>
    <t xml:space="preserve">Detailed Design</t>
  </si>
  <si>
    <t xml:space="preserve">Drawings &amp; specifications</t>
  </si>
  <si>
    <t xml:space="preserve">IFC drawings</t>
  </si>
  <si>
    <t xml:space="preserve">3</t>
  </si>
  <si>
    <t xml:space="preserve">Procurement</t>
  </si>
  <si>
    <t xml:space="preserve">Sourcing materials &amp; subcontracts</t>
  </si>
  <si>
    <t xml:space="preserve">Signed contracts</t>
  </si>
  <si>
    <t xml:space="preserve">3.1</t>
  </si>
  <si>
    <t xml:space="preserve">Long-lead Items</t>
  </si>
  <si>
    <t xml:space="preserve">Order critical equipment</t>
  </si>
  <si>
    <t xml:space="preserve">POs issued</t>
  </si>
  <si>
    <t xml:space="preserve">4</t>
  </si>
  <si>
    <t xml:space="preserve">Execution / Build</t>
  </si>
  <si>
    <t xml:space="preserve">Physical delivery of works</t>
  </si>
  <si>
    <t xml:space="preserve">Completed works</t>
  </si>
  <si>
    <t xml:space="preserve">Site Manager</t>
  </si>
  <si>
    <t xml:space="preserve">4.1</t>
  </si>
  <si>
    <t xml:space="preserve">Enabling Works</t>
  </si>
  <si>
    <t xml:space="preserve">Site prep &amp; services</t>
  </si>
  <si>
    <t xml:space="preserve">Site ready</t>
  </si>
  <si>
    <t xml:space="preserve">4.2</t>
  </si>
  <si>
    <t xml:space="preserve">Main Works</t>
  </si>
  <si>
    <t xml:space="preserve">Core construction / install</t>
  </si>
  <si>
    <t xml:space="preserve">Installed works</t>
  </si>
  <si>
    <t xml:space="preserve">5</t>
  </si>
  <si>
    <t xml:space="preserve">Testing &amp; Commissioning</t>
  </si>
  <si>
    <t xml:space="preserve">Verify performance</t>
  </si>
  <si>
    <t xml:space="preserve">T&amp;C certificates</t>
  </si>
  <si>
    <t xml:space="preserve">QA Lead</t>
  </si>
  <si>
    <t xml:space="preserve">6</t>
  </si>
  <si>
    <t xml:space="preserve">Handover &amp; Closeout</t>
  </si>
  <si>
    <t xml:space="preserve">Final acceptance &amp; close</t>
  </si>
  <si>
    <t xml:space="preserve">Closeout report</t>
  </si>
  <si>
    <t xml:space="preserve">Risk Breakdown Structure (RBS)</t>
  </si>
  <si>
    <t xml:space="preserve">Hierarchy of risk sources / categories — the taxonomy used to classify entries in the Risk Register</t>
  </si>
  <si>
    <t xml:space="preserve">RBS ID</t>
  </si>
  <si>
    <t xml:space="preserve">Category</t>
  </si>
  <si>
    <t xml:space="preserve">Sub-Category</t>
  </si>
  <si>
    <t xml:space="preserve">Typical Sources / Examples</t>
  </si>
  <si>
    <t xml:space="preserve">Technical</t>
  </si>
  <si>
    <t xml:space="preserve">Design, technology, quality, performance</t>
  </si>
  <si>
    <t xml:space="preserve">Design &amp; Requirements</t>
  </si>
  <si>
    <t xml:space="preserve">Incomplete scope, changing requirements</t>
  </si>
  <si>
    <t xml:space="preserve">Quality &amp; Performance</t>
  </si>
  <si>
    <t xml:space="preserve">Defects, not meeting acceptance criteria</t>
  </si>
  <si>
    <t xml:space="preserve">External</t>
  </si>
  <si>
    <t xml:space="preserve">Outside the project's control</t>
  </si>
  <si>
    <t xml:space="preserve">Regulatory / Legal</t>
  </si>
  <si>
    <t xml:space="preserve">Permits, compliance, law changes</t>
  </si>
  <si>
    <t xml:space="preserve">Market / Supplier</t>
  </si>
  <si>
    <t xml:space="preserve">Price volatility, supplier failure, lead times</t>
  </si>
  <si>
    <t xml:space="preserve">2.3</t>
  </si>
  <si>
    <t xml:space="preserve">Weather / Site</t>
  </si>
  <si>
    <t xml:space="preserve">Conditions, access, ground conditions</t>
  </si>
  <si>
    <t xml:space="preserve">Organizational</t>
  </si>
  <si>
    <t xml:space="preserve">Internal company factors</t>
  </si>
  <si>
    <t xml:space="preserve">Resources</t>
  </si>
  <si>
    <t xml:space="preserve">Availability, skills, competing priorities</t>
  </si>
  <si>
    <t xml:space="preserve">3.2</t>
  </si>
  <si>
    <t xml:space="preserve">Funding</t>
  </si>
  <si>
    <t xml:space="preserve">Budget approval, cash flow</t>
  </si>
  <si>
    <t xml:space="preserve">Planning &amp; control processes</t>
  </si>
  <si>
    <t xml:space="preserve">Estimating</t>
  </si>
  <si>
    <t xml:space="preserve">Cost / duration under-estimation</t>
  </si>
  <si>
    <t xml:space="preserve">Communication</t>
  </si>
  <si>
    <t xml:space="preserve">Stakeholder alignment, reporting gaps</t>
  </si>
  <si>
    <t xml:space="preserve">Commercial</t>
  </si>
  <si>
    <t xml:space="preserve">Contract &amp; financial exposure</t>
  </si>
  <si>
    <t xml:space="preserve">5.1</t>
  </si>
  <si>
    <t xml:space="preserve">Contractual</t>
  </si>
  <si>
    <t xml:space="preserve">Liabilities, penalties, claims</t>
  </si>
  <si>
    <t xml:space="preserve">Responsibility Assignment Matrix (RACI)</t>
  </si>
  <si>
    <t xml:space="preserve">R = Responsible · A = Accountable · C = Consulted · I = Informed   (one A per row)</t>
  </si>
  <si>
    <t xml:space="preserve">Activity / Deliverable</t>
  </si>
  <si>
    <t xml:space="preserve">Project
Manager</t>
  </si>
  <si>
    <t xml:space="preserve">Design
Lead</t>
  </si>
  <si>
    <t xml:space="preserve">Procure-
ment</t>
  </si>
  <si>
    <t xml:space="preserve">Site
Manager</t>
  </si>
  <si>
    <t xml:space="preserve">QA
Lead</t>
  </si>
  <si>
    <t xml:space="preserve">Client</t>
  </si>
  <si>
    <t xml:space="preserve">Finance</t>
  </si>
  <si>
    <t xml:space="preserve">Project plan &amp; baselines</t>
  </si>
  <si>
    <t xml:space="preserve">I</t>
  </si>
  <si>
    <t xml:space="preserve">A</t>
  </si>
  <si>
    <t xml:space="preserve">C</t>
  </si>
  <si>
    <t xml:space="preserve">Scope statement sign-off</t>
  </si>
  <si>
    <t xml:space="preserve">R</t>
  </si>
  <si>
    <t xml:space="preserve">Concept design</t>
  </si>
  <si>
    <t xml:space="preserve">Detailed design &amp; drawings</t>
  </si>
  <si>
    <t xml:space="preserve">Procurement &amp; contracts</t>
  </si>
  <si>
    <t xml:space="preserve">Site execution / build</t>
  </si>
  <si>
    <t xml:space="preserve">Quality inspections</t>
  </si>
  <si>
    <t xml:space="preserve">Testing &amp; commissioning</t>
  </si>
  <si>
    <t xml:space="preserve">Risk &amp; issue management</t>
  </si>
  <si>
    <t xml:space="preserve">Change / variation approval</t>
  </si>
  <si>
    <t xml:space="preserve">Progress &amp; cost reporting</t>
  </si>
  <si>
    <t xml:space="preserve">Handover &amp; closeout</t>
  </si>
  <si>
    <t xml:space="preserve">Progress Tracker</t>
  </si>
  <si>
    <t xml:space="preserve">Task-level status; weighted % roll-up feeds the Dashboard</t>
  </si>
  <si>
    <t xml:space="preserve">Task / Deliverable</t>
  </si>
  <si>
    <t xml:space="preserve">Plan Start</t>
  </si>
  <si>
    <t xml:space="preserve">Plan Finish</t>
  </si>
  <si>
    <t xml:space="preserve">Actual / Fcast Finish</t>
  </si>
  <si>
    <t xml:space="preserve">Weight</t>
  </si>
  <si>
    <t xml:space="preserve">% Complete</t>
  </si>
  <si>
    <t xml:space="preserve">Sched Var (d)</t>
  </si>
  <si>
    <t xml:space="preserve">Notes</t>
  </si>
  <si>
    <t xml:space="preserve">Project planning</t>
  </si>
  <si>
    <t xml:space="preserve">2026-02-21</t>
  </si>
  <si>
    <t xml:space="preserve">2026-02-20</t>
  </si>
  <si>
    <t xml:space="preserve">Complete</t>
  </si>
  <si>
    <t xml:space="preserve">2026-02-22</t>
  </si>
  <si>
    <t xml:space="preserve">2026-03-21</t>
  </si>
  <si>
    <t xml:space="preserve">2026-03-25</t>
  </si>
  <si>
    <t xml:space="preserve">Detailed design</t>
  </si>
  <si>
    <t xml:space="preserve">2026-03-22</t>
  </si>
  <si>
    <t xml:space="preserve">2026-05-02</t>
  </si>
  <si>
    <t xml:space="preserve">2026-05-10</t>
  </si>
  <si>
    <t xml:space="preserve">In Progress</t>
  </si>
  <si>
    <t xml:space="preserve">Long-lead procurement</t>
  </si>
  <si>
    <t xml:space="preserve">2026-04-01</t>
  </si>
  <si>
    <t xml:space="preserve">2026-05-15</t>
  </si>
  <si>
    <t xml:space="preserve">2026-05-20</t>
  </si>
  <si>
    <t xml:space="preserve">Enabling works</t>
  </si>
  <si>
    <t xml:space="preserve">2026-06-10</t>
  </si>
  <si>
    <t xml:space="preserve">Main works</t>
  </si>
  <si>
    <t xml:space="preserve">2026-06-11</t>
  </si>
  <si>
    <t xml:space="preserve">2026-08-20</t>
  </si>
  <si>
    <t xml:space="preserve">Not Started</t>
  </si>
  <si>
    <t xml:space="preserve">2026-08-21</t>
  </si>
  <si>
    <t xml:space="preserve">2026-09-15</t>
  </si>
  <si>
    <t xml:space="preserve">2026-09-16</t>
  </si>
  <si>
    <t xml:space="preserve">WEIGHTED PROGRESS</t>
  </si>
  <si>
    <t xml:space="preserve">Budget &amp; Cost Control</t>
  </si>
  <si>
    <t xml:space="preserve">Baseline → revised → actual → forecast. Approved variations flow in automatically from the Variations log.</t>
  </si>
  <si>
    <t xml:space="preserve">Cost Item</t>
  </si>
  <si>
    <t xml:space="preserve">Baseline
Budget</t>
  </si>
  <si>
    <t xml:space="preserve">Approved
Variations</t>
  </si>
  <si>
    <t xml:space="preserve">Revised
Budget</t>
  </si>
  <si>
    <t xml:space="preserve">Actual to
Date</t>
  </si>
  <si>
    <t xml:space="preserve">Forecast to
Complete</t>
  </si>
  <si>
    <t xml:space="preserve">EAC</t>
  </si>
  <si>
    <t xml:space="preserve">Variance</t>
  </si>
  <si>
    <t xml:space="preserve">% Spent</t>
  </si>
  <si>
    <t xml:space="preserve">Project management</t>
  </si>
  <si>
    <t xml:space="preserve">Indirect</t>
  </si>
  <si>
    <t xml:space="preserve">Design fees</t>
  </si>
  <si>
    <t xml:space="preserve">Materials &amp; equipment</t>
  </si>
  <si>
    <t xml:space="preserve">Direct</t>
  </si>
  <si>
    <t xml:space="preserve">Construction labour</t>
  </si>
  <si>
    <t xml:space="preserve">Contingency</t>
  </si>
  <si>
    <t xml:space="preserve">Reserve</t>
  </si>
  <si>
    <t xml:space="preserve">TOTAL</t>
  </si>
  <si>
    <t xml:space="preserve">Variations / Change Log</t>
  </si>
  <si>
    <t xml:space="preserve">Track change requests and their cost &amp; schedule impact. Approved items flow into the Budget automatically (matched by WBS ID).</t>
  </si>
  <si>
    <t xml:space="preserve">Var ID</t>
  </si>
  <si>
    <t xml:space="preserve">Type</t>
  </si>
  <si>
    <t xml:space="preserve">Date Raised</t>
  </si>
  <si>
    <t xml:space="preserve">Cost Impact</t>
  </si>
  <si>
    <t xml:space="preserve">Sched Impact (d)</t>
  </si>
  <si>
    <t xml:space="preserve">Raised By</t>
  </si>
  <si>
    <t xml:space="preserve">Approved By</t>
  </si>
  <si>
    <t xml:space="preserve">CR-001</t>
  </si>
  <si>
    <t xml:space="preserve">Add second electrical riser</t>
  </si>
  <si>
    <t xml:space="preserve">Scope</t>
  </si>
  <si>
    <t xml:space="preserve">2026-04-12</t>
  </si>
  <si>
    <t xml:space="preserve">Approved</t>
  </si>
  <si>
    <t xml:space="preserve">CR-002</t>
  </si>
  <si>
    <t xml:space="preserve">Upgrade flooring spec</t>
  </si>
  <si>
    <t xml:space="preserve">Quality</t>
  </si>
  <si>
    <t xml:space="preserve">Under Review</t>
  </si>
  <si>
    <t xml:space="preserve">-</t>
  </si>
  <si>
    <t xml:space="preserve">CR-003</t>
  </si>
  <si>
    <t xml:space="preserve">Accelerate T&amp;C schedule</t>
  </si>
  <si>
    <t xml:space="preserve">Time</t>
  </si>
  <si>
    <t xml:space="preserve">Submitted</t>
  </si>
  <si>
    <t xml:space="preserve">TOTAL APPROVED COST IMPACT</t>
  </si>
  <si>
    <t xml:space="preserve">Risk Register</t>
  </si>
  <si>
    <t xml:space="preserve">Score = Probability × Impact (1–5 each). Rating drives the heat colour. Categories come from the RBS.</t>
  </si>
  <si>
    <t xml:space="preserve">Risk ID</t>
  </si>
  <si>
    <t xml:space="preserve">Risk Description</t>
  </si>
  <si>
    <t xml:space="preserve">Cause</t>
  </si>
  <si>
    <t xml:space="preserve">Effect</t>
  </si>
  <si>
    <t xml:space="preserve">P</t>
  </si>
  <si>
    <t xml:space="preserve">Score</t>
  </si>
  <si>
    <t xml:space="preserve">Rating</t>
  </si>
  <si>
    <t xml:space="preserve">Response</t>
  </si>
  <si>
    <t xml:space="preserve">Mitigation Actions</t>
  </si>
  <si>
    <t xml:space="preserve">Target Date</t>
  </si>
  <si>
    <t xml:space="preserve">R-01</t>
  </si>
  <si>
    <t xml:space="preserve">Long-lead equipment delayed</t>
  </si>
  <si>
    <t xml:space="preserve">Supplier capacity</t>
  </si>
  <si>
    <t xml:space="preserve">Schedule slip</t>
  </si>
  <si>
    <t xml:space="preserve">Mitigate</t>
  </si>
  <si>
    <t xml:space="preserve">Order early; dual-source</t>
  </si>
  <si>
    <t xml:space="preserve">2026-05-01</t>
  </si>
  <si>
    <t xml:space="preserve">Open</t>
  </si>
  <si>
    <t xml:space="preserve">R-02</t>
  </si>
  <si>
    <t xml:space="preserve">Design changes after IFC</t>
  </si>
  <si>
    <t xml:space="preserve">Late client input</t>
  </si>
  <si>
    <t xml:space="preserve">Rework &amp; cost</t>
  </si>
  <si>
    <t xml:space="preserve">Freeze scope; change control</t>
  </si>
  <si>
    <t xml:space="preserve">2026-04-15</t>
  </si>
  <si>
    <t xml:space="preserve">R-03</t>
  </si>
  <si>
    <t xml:space="preserve">Key resource unavailable</t>
  </si>
  <si>
    <t xml:space="preserve">Competing projects</t>
  </si>
  <si>
    <t xml:space="preserve">Slower delivery</t>
  </si>
  <si>
    <t xml:space="preserve">Backfill plan; cross-train</t>
  </si>
  <si>
    <t xml:space="preserve">2026-06-01</t>
  </si>
  <si>
    <t xml:space="preserve">R-04</t>
  </si>
  <si>
    <t xml:space="preserve">Cost overrun on materials</t>
  </si>
  <si>
    <t xml:space="preserve">Price volatility</t>
  </si>
  <si>
    <t xml:space="preserve">Budget breach</t>
  </si>
  <si>
    <t xml:space="preserve">Transfer</t>
  </si>
  <si>
    <t xml:space="preserve">Fixed-price PO; contingency</t>
  </si>
  <si>
    <t xml:space="preserve">R-05</t>
  </si>
  <si>
    <t xml:space="preserve">Adverse weather on site</t>
  </si>
  <si>
    <t xml:space="preserve">Seasonal</t>
  </si>
  <si>
    <t xml:space="preserve">Lost days</t>
  </si>
  <si>
    <t xml:space="preserve">Accept</t>
  </si>
  <si>
    <t xml:space="preserve">Float in schedule</t>
  </si>
  <si>
    <t xml:space="preserve">2026-07-01</t>
  </si>
  <si>
    <t xml:space="preserve">Issue Register</t>
  </si>
  <si>
    <t xml:space="preserve">Active problems needing resolution (a risk that has occurred becomes an issue).</t>
  </si>
  <si>
    <t xml:space="preserve">Issue ID</t>
  </si>
  <si>
    <t xml:space="preserve">Issue Description</t>
  </si>
  <si>
    <t xml:space="preserve">Priority</t>
  </si>
  <si>
    <t xml:space="preserve">Impact</t>
  </si>
  <si>
    <t xml:space="preserve">Action / Resolution</t>
  </si>
  <si>
    <t xml:space="preserve">Date Closed</t>
  </si>
  <si>
    <t xml:space="preserve">I-01</t>
  </si>
  <si>
    <t xml:space="preserve">Drawing clash at riser</t>
  </si>
  <si>
    <t xml:space="preserve">2026-05-08</t>
  </si>
  <si>
    <t xml:space="preserve">Rework on site</t>
  </si>
  <si>
    <t xml:space="preserve">Coordinate; reissue detail</t>
  </si>
  <si>
    <t xml:space="preserve">I-02</t>
  </si>
  <si>
    <t xml:space="preserve">Material delivery short</t>
  </si>
  <si>
    <t xml:space="preserve">2026-05-18</t>
  </si>
  <si>
    <t xml:space="preserve">Partial install delay</t>
  </si>
  <si>
    <t xml:space="preserve">Expedite balance</t>
  </si>
  <si>
    <t xml:space="preserve">2026-05-25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</si>
</sst>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.0%"/>
    <numFmt numFmtId="167" formatCode="#,##0;\(#,##0\);\-"/>
    <numFmt numFmtId="168" formatCode="0"/>
    <numFmt numFmtId="169" formatCode="General"/>
    <numFmt numFmtId="170" formatCode="0%"/>
    <numFmt numFmtId="171" formatCode="0;\(0\);\-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E7145"/>
      <name val="Arial"/>
      <family val="0"/>
      <charset val="1"/>
    </font>
    <font>
      <i val="true"/>
      <sz val="9"/>
      <color rgb="FF1A1A1A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1"/>
      <color rgb="FF1E714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1F3864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1E7145"/>
      <name val="Arial"/>
      <family val="0"/>
      <charset val="1"/>
    </font>
    <font>
      <b val="true"/>
      <sz val="10"/>
      <color rgb="FF9C2B2B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1C4587"/>
      </patternFill>
    </fill>
    <fill>
      <patternFill patternType="solid">
        <fgColor rgb="FF2E5496"/>
        <bgColor rgb="FF1C4587"/>
      </patternFill>
    </fill>
    <fill>
      <patternFill patternType="solid">
        <fgColor rgb="FFDDEBF7"/>
        <bgColor rgb="FFEAF1FB"/>
      </patternFill>
    </fill>
    <fill>
      <patternFill patternType="solid">
        <fgColor rgb="FFEAF1FB"/>
        <bgColor rgb="FFEFEFEF"/>
      </patternFill>
    </fill>
    <fill>
      <patternFill patternType="solid">
        <fgColor rgb="FFFFF7E0"/>
        <bgColor rgb="FFF9F9F9"/>
      </patternFill>
    </fill>
    <fill>
      <patternFill patternType="solid">
        <fgColor rgb="FFFBFCFE"/>
        <bgColor rgb="FFF7FAFE"/>
      </patternFill>
    </fill>
    <fill>
      <patternFill patternType="solid">
        <fgColor rgb="FF8497B0"/>
        <bgColor rgb="FF878787"/>
      </patternFill>
    </fill>
    <fill>
      <patternFill patternType="solid">
        <fgColor rgb="FFFFFFFF"/>
        <bgColor rgb="FFFBFCFE"/>
      </patternFill>
    </fill>
    <fill>
      <patternFill patternType="solid">
        <fgColor rgb="FFF7FAFE"/>
        <bgColor rgb="FFF9F9F9"/>
      </patternFill>
    </fill>
    <fill>
      <patternFill patternType="solid">
        <fgColor rgb="FFC0504D"/>
        <bgColor rgb="FF993366"/>
      </patternFill>
    </fill>
    <fill>
      <patternFill patternType="solid">
        <fgColor rgb="FFF4B6B6"/>
        <bgColor rgb="FFC7CDD6"/>
      </patternFill>
    </fill>
    <fill>
      <patternFill patternType="solid">
        <fgColor rgb="FFF4F7FC"/>
        <bgColor rgb="FFF7FAFE"/>
      </patternFill>
    </fill>
    <fill>
      <patternFill patternType="solid">
        <fgColor rgb="FFFFE699"/>
        <bgColor rgb="FFFFF7E0"/>
      </patternFill>
    </fill>
    <fill>
      <patternFill patternType="solid">
        <fgColor rgb="FFC6EFCE"/>
        <bgColor rgb="FFDD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7CDD6"/>
      </left>
      <right style="thin">
        <color rgb="FFC7CDD6"/>
      </right>
      <top style="thin">
        <color rgb="FFC7CDD6"/>
      </top>
      <bottom style="thin">
        <color rgb="FFC7CD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71" fontId="0" fillId="1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charset val="1"/>
        <family val="0"/>
        <b val="1"/>
        <color rgb="FF1C4587"/>
        <sz val="10"/>
      </font>
      <fill>
        <patternFill>
          <bgColor rgb="FFC9DAF8"/>
        </patternFill>
      </fill>
    </dxf>
    <dxf>
      <font>
        <name val="Arial"/>
        <charset val="1"/>
        <family val="0"/>
        <b val="1"/>
        <color rgb="FF1E7145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6500"/>
        <sz val="10"/>
      </font>
      <fill>
        <patternFill>
          <bgColor rgb="FFFFE699"/>
        </patternFill>
      </fill>
    </dxf>
    <dxf>
      <font>
        <name val="Arial"/>
        <charset val="1"/>
        <family val="0"/>
        <color rgb="FF595959"/>
        <sz val="10"/>
      </font>
      <fill>
        <patternFill>
          <bgColor rgb="FFEFEFEF"/>
        </patternFill>
      </fill>
    </dxf>
    <dxf>
      <font>
        <name val="Arial"/>
        <charset val="1"/>
        <family val="0"/>
        <color rgb="FF9C2B2B"/>
        <sz val="10"/>
      </font>
      <fill>
        <patternFill>
          <bgColor rgb="FFF4B6B6"/>
        </patternFill>
      </fill>
    </dxf>
    <dxf>
      <font>
        <name val="Arial"/>
        <charset val="1"/>
        <family val="0"/>
        <color rgb="FF1E7145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2B2B"/>
        <sz val="10"/>
      </font>
      <fill>
        <patternFill>
          <bgColor rgb="FFF4B6B6"/>
        </patternFill>
      </fill>
    </dxf>
    <dxf>
      <font>
        <name val="Arial"/>
        <charset val="1"/>
        <family val="0"/>
        <color rgb="FF1C4587"/>
        <sz val="10"/>
      </font>
      <fill>
        <patternFill>
          <b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9F9F9"/>
      <rgbColor rgb="FFFF00FF"/>
      <rgbColor rgb="FF00FFFF"/>
      <rgbColor rgb="FF800000"/>
      <rgbColor rgb="FF008000"/>
      <rgbColor rgb="FF000080"/>
      <rgbColor rgb="FF9C6500"/>
      <rgbColor rgb="FF800080"/>
      <rgbColor rgb="FF1E7145"/>
      <rgbColor rgb="FFC7CDD6"/>
      <rgbColor rgb="FF808080"/>
      <rgbColor rgb="FF878787"/>
      <rgbColor rgb="FFC0504D"/>
      <rgbColor rgb="FFFFF7E0"/>
      <rgbColor rgb="FFDDEBF7"/>
      <rgbColor rgb="FF660066"/>
      <rgbColor rgb="FFFF8080"/>
      <rgbColor rgb="FF2E5496"/>
      <rgbColor rgb="FFC9DAF8"/>
      <rgbColor rgb="FF000080"/>
      <rgbColor rgb="FFFF00FF"/>
      <rgbColor rgb="FFFBFCFE"/>
      <rgbColor rgb="FF00FFFF"/>
      <rgbColor rgb="FF800080"/>
      <rgbColor rgb="FF800000"/>
      <rgbColor rgb="FF008080"/>
      <rgbColor rgb="FF0000FF"/>
      <rgbColor rgb="FF00CCFF"/>
      <rgbColor rgb="FFEAF1FB"/>
      <rgbColor rgb="FFC6EFCE"/>
      <rgbColor rgb="FFFFE699"/>
      <rgbColor rgb="FFD9D9D9"/>
      <rgbColor rgb="FFEFEFEF"/>
      <rgbColor rgb="FFF4F7FC"/>
      <rgbColor rgb="FFF4B6B6"/>
      <rgbColor rgb="FF4F81BD"/>
      <rgbColor rgb="FF33CCCC"/>
      <rgbColor rgb="FF99CC00"/>
      <rgbColor rgb="FFF7FAFE"/>
      <rgbColor rgb="FFFF9900"/>
      <rgbColor rgb="FFFF6600"/>
      <rgbColor rgb="FF595959"/>
      <rgbColor rgb="FF8497B0"/>
      <rgbColor rgb="FF1F3864"/>
      <rgbColor rgb="FF339966"/>
      <rgbColor rgb="FF003300"/>
      <rgbColor rgb="FF333300"/>
      <rgbColor rgb="FF9C2B2B"/>
      <rgbColor rgb="FF993366"/>
      <rgbColor rgb="FF1C4587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Cost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Dashboard!$B$17:$B$22</c:f>
              <c:strCache>
                <c:ptCount val="6"/>
                <c:pt idx="0">
                  <c:v>Baseline Budget</c:v>
                </c:pt>
                <c:pt idx="1">
                  <c:v>Approved Variations</c:v>
                </c:pt>
                <c:pt idx="2">
                  <c:v>Revised Budget</c:v>
                </c:pt>
                <c:pt idx="3">
                  <c:v>Committed</c:v>
                </c:pt>
                <c:pt idx="4">
                  <c:v>Actual to Date</c:v>
                </c:pt>
                <c:pt idx="5">
                  <c:v>Estimate at Completion</c:v>
                </c:pt>
              </c:strCache>
            </c:strRef>
          </c:cat>
          <c:val>
            <c:numRef>
              <c:f>Dashboard!$D$17:$D$22</c:f>
              <c:numCache>
                <c:formatCode>#,##0</c:formatCode>
                <c:ptCount val="6"/>
                <c:pt idx="0">
                  <c:v>920000</c:v>
                </c:pt>
                <c:pt idx="1">
                  <c:v>18000</c:v>
                </c:pt>
                <c:pt idx="2">
                  <c:v>938000</c:v>
                </c:pt>
                <c:pt idx="3">
                  <c:v>440000</c:v>
                </c:pt>
                <c:pt idx="4">
                  <c:v>370000</c:v>
                </c:pt>
                <c:pt idx="5">
                  <c:v>892000</c:v>
                </c:pt>
              </c:numCache>
            </c:numRef>
          </c:val>
        </c:ser>
        <c:gapWidth val="150"/>
        <c:overlap val="0"/>
        <c:axId val="92005692"/>
        <c:axId val="89284840"/>
      </c:barChart>
      <c:catAx>
        <c:axId val="920056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284840"/>
        <c:crosses val="autoZero"/>
        <c:auto val="1"/>
        <c:lblAlgn val="ctr"/>
        <c:lblOffset val="100"/>
        <c:noMultiLvlLbl val="0"/>
      </c:catAx>
      <c:valAx>
        <c:axId val="892848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0056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Open Risks by Rating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Dashboard!$F$17:$F$19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Dashboard!$G$17:$G$19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gapWidth val="150"/>
        <c:overlap val="0"/>
        <c:axId val="89396660"/>
        <c:axId val="50137941"/>
      </c:barChart>
      <c:catAx>
        <c:axId val="893966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137941"/>
        <c:crosses val="autoZero"/>
        <c:auto val="1"/>
        <c:lblAlgn val="ctr"/>
        <c:lblOffset val="100"/>
        <c:noMultiLvlLbl val="0"/>
      </c:catAx>
      <c:valAx>
        <c:axId val="501379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3966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23</xdr:row>
      <xdr:rowOff>0</xdr:rowOff>
    </xdr:from>
    <xdr:to>
      <xdr:col>4</xdr:col>
      <xdr:colOff>450720</xdr:colOff>
      <xdr:row>37</xdr:row>
      <xdr:rowOff>32760</xdr:rowOff>
    </xdr:to>
    <xdr:graphicFrame>
      <xdr:nvGraphicFramePr>
        <xdr:cNvPr id="0" name="Chart 1"/>
        <xdr:cNvGraphicFramePr/>
      </xdr:nvGraphicFramePr>
      <xdr:xfrm>
        <a:off x="141120" y="4695840"/>
        <a:ext cx="467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23</xdr:row>
      <xdr:rowOff>0</xdr:rowOff>
    </xdr:from>
    <xdr:to>
      <xdr:col>8</xdr:col>
      <xdr:colOff>208800</xdr:colOff>
      <xdr:row>37</xdr:row>
      <xdr:rowOff>32760</xdr:rowOff>
    </xdr:to>
    <xdr:graphicFrame>
      <xdr:nvGraphicFramePr>
        <xdr:cNvPr id="1" name="Chart 2"/>
        <xdr:cNvGraphicFramePr/>
      </xdr:nvGraphicFramePr>
      <xdr:xfrm>
        <a:off x="5779800" y="4695840"/>
        <a:ext cx="323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40"/>
    <col collapsed="false" customWidth="true" hidden="false" outlineLevel="0" max="4" min="4" style="0" width="4"/>
    <col collapsed="false" customWidth="true" hidden="false" outlineLevel="0" max="5" min="5" style="0" width="26"/>
    <col collapsed="false" customWidth="true" hidden="false" outlineLevel="0" max="6" min="6" style="0" width="40"/>
    <col collapsed="false" customWidth="true" hidden="false" outlineLevel="0" max="7" min="7" style="0" width="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B4" s="3" t="s">
        <v>2</v>
      </c>
      <c r="C4" s="3"/>
      <c r="E4" s="3" t="s">
        <v>3</v>
      </c>
      <c r="F4" s="3"/>
    </row>
    <row r="5" customFormat="false" ht="15" hidden="false" customHeight="false" outlineLevel="0" collapsed="false">
      <c r="B5" s="4" t="s">
        <v>4</v>
      </c>
      <c r="C5" s="5" t="s">
        <v>5</v>
      </c>
      <c r="E5" s="4" t="s">
        <v>6</v>
      </c>
      <c r="F5" s="5" t="s">
        <v>7</v>
      </c>
    </row>
    <row r="6" customFormat="false" ht="15" hidden="false" customHeight="false" outlineLevel="0" collapsed="false">
      <c r="B6" s="4" t="s">
        <v>8</v>
      </c>
      <c r="C6" s="5" t="s">
        <v>9</v>
      </c>
      <c r="E6" s="4" t="s">
        <v>10</v>
      </c>
      <c r="F6" s="5" t="s">
        <v>11</v>
      </c>
    </row>
    <row r="7" customFormat="false" ht="15" hidden="false" customHeight="false" outlineLevel="0" collapsed="false">
      <c r="B7" s="4" t="s">
        <v>12</v>
      </c>
      <c r="C7" s="5" t="s">
        <v>13</v>
      </c>
      <c r="E7" s="4" t="s">
        <v>14</v>
      </c>
      <c r="F7" s="5" t="s">
        <v>15</v>
      </c>
    </row>
    <row r="8" customFormat="false" ht="15" hidden="false" customHeight="false" outlineLevel="0" collapsed="false">
      <c r="B8" s="4" t="s">
        <v>16</v>
      </c>
      <c r="C8" s="5" t="s">
        <v>17</v>
      </c>
      <c r="E8" s="4" t="s">
        <v>18</v>
      </c>
      <c r="F8" s="6" t="n">
        <f aca="false">Budget!E45</f>
        <v>920000</v>
      </c>
    </row>
    <row r="9" customFormat="false" ht="15" hidden="false" customHeight="false" outlineLevel="0" collapsed="false">
      <c r="B9" s="4" t="s">
        <v>19</v>
      </c>
      <c r="C9" s="5" t="s">
        <v>20</v>
      </c>
      <c r="E9" s="4" t="s">
        <v>21</v>
      </c>
      <c r="F9" s="5" t="s">
        <v>22</v>
      </c>
    </row>
    <row r="10" customFormat="false" ht="15" hidden="false" customHeight="false" outlineLevel="0" collapsed="false">
      <c r="B10" s="4" t="s">
        <v>23</v>
      </c>
      <c r="C10" s="5" t="s">
        <v>24</v>
      </c>
      <c r="E10" s="4" t="s">
        <v>25</v>
      </c>
      <c r="F10" s="5" t="s">
        <v>26</v>
      </c>
    </row>
    <row r="13" customFormat="false" ht="15" hidden="false" customHeight="true" outlineLevel="0" collapsed="false">
      <c r="B13" s="7" t="s">
        <v>27</v>
      </c>
      <c r="C13" s="7"/>
      <c r="D13" s="7"/>
      <c r="E13" s="7"/>
      <c r="F13" s="7"/>
    </row>
    <row r="14" customFormat="false" ht="15" hidden="false" customHeight="false" outlineLevel="0" collapsed="false">
      <c r="B14" s="7"/>
      <c r="C14" s="7"/>
      <c r="D14" s="7"/>
      <c r="E14" s="7"/>
      <c r="F14" s="7"/>
    </row>
    <row r="15" customFormat="false" ht="15" hidden="false" customHeight="false" outlineLevel="0" collapsed="false">
      <c r="B15" s="7"/>
      <c r="C15" s="7"/>
      <c r="D15" s="7"/>
      <c r="E15" s="7"/>
      <c r="F15" s="7"/>
    </row>
    <row r="16" customFormat="false" ht="15" hidden="false" customHeight="false" outlineLevel="0" collapsed="false">
      <c r="B16" s="7"/>
      <c r="C16" s="7"/>
      <c r="D16" s="7"/>
      <c r="E16" s="7"/>
      <c r="F16" s="7"/>
    </row>
    <row r="17" customFormat="false" ht="15" hidden="false" customHeight="false" outlineLevel="0" collapsed="false">
      <c r="B17" s="7"/>
      <c r="C17" s="7"/>
      <c r="D17" s="7"/>
      <c r="E17" s="7"/>
      <c r="F17" s="7"/>
    </row>
  </sheetData>
  <mergeCells count="5">
    <mergeCell ref="A1:G1"/>
    <mergeCell ref="A2:G2"/>
    <mergeCell ref="B4:C4"/>
    <mergeCell ref="E4:F4"/>
    <mergeCell ref="B13:F17"/>
  </mergeCells>
  <dataValidations count="1">
    <dataValidation allowBlank="true" error="Pick a value from the list" errorStyle="stop" errorTitle="Invalid entry" operator="between" showDropDown="false" showErrorMessage="false" showInputMessage="false" sqref="F9" type="list">
      <formula1>"On Track,At Risk,Delayed,On Hold,Complete"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"/>
    <col collapsed="false" customWidth="true" hidden="false" outlineLevel="0" max="3" min="3" style="0" width="16"/>
    <col collapsed="false" customWidth="true" hidden="false" outlineLevel="0" max="4" min="4" style="0" width="32"/>
    <col collapsed="false" customWidth="true" hidden="false" outlineLevel="0" max="6" min="5" style="0" width="24"/>
    <col collapsed="false" customWidth="true" hidden="false" outlineLevel="0" max="9" min="7" style="0" width="7"/>
    <col collapsed="false" customWidth="true" hidden="false" outlineLevel="0" max="10" min="10" style="0" width="10"/>
    <col collapsed="false" customWidth="true" hidden="false" outlineLevel="0" max="11" min="11" style="0" width="12"/>
    <col collapsed="false" customWidth="true" hidden="false" outlineLevel="0" max="12" min="12" style="0" width="30"/>
    <col collapsed="false" customWidth="true" hidden="false" outlineLevel="0" max="13" min="13" style="0" width="14"/>
    <col collapsed="false" customWidth="true" hidden="false" outlineLevel="0" max="15" min="14" style="0" width="12"/>
  </cols>
  <sheetData>
    <row r="1" customFormat="false" ht="30" hidden="false" customHeight="true" outlineLevel="0" collapsed="false">
      <c r="A1" s="1" t="s">
        <v>289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290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30" hidden="false" customHeight="true" outlineLevel="0" collapsed="false">
      <c r="B4" s="30" t="s">
        <v>291</v>
      </c>
      <c r="C4" s="30" t="s">
        <v>148</v>
      </c>
      <c r="D4" s="30" t="s">
        <v>292</v>
      </c>
      <c r="E4" s="30" t="s">
        <v>293</v>
      </c>
      <c r="F4" s="30" t="s">
        <v>294</v>
      </c>
      <c r="G4" s="30" t="s">
        <v>295</v>
      </c>
      <c r="H4" s="30" t="s">
        <v>194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87</v>
      </c>
      <c r="N4" s="30" t="s">
        <v>300</v>
      </c>
      <c r="O4" s="30" t="s">
        <v>32</v>
      </c>
    </row>
    <row r="5" customFormat="false" ht="15" hidden="false" customHeight="false" outlineLevel="0" collapsed="false">
      <c r="B5" s="43" t="s">
        <v>301</v>
      </c>
      <c r="C5" s="44" t="s">
        <v>157</v>
      </c>
      <c r="D5" s="44" t="s">
        <v>302</v>
      </c>
      <c r="E5" s="44" t="s">
        <v>303</v>
      </c>
      <c r="F5" s="44" t="s">
        <v>304</v>
      </c>
      <c r="G5" s="43" t="n">
        <v>4</v>
      </c>
      <c r="H5" s="43" t="n">
        <v>4</v>
      </c>
      <c r="I5" s="26" t="n">
        <f aca="false">IF(OR($G5="",$H5=""),"",$G5*$H5)</f>
        <v>16</v>
      </c>
      <c r="J5" s="41" t="str">
        <f aca="false">IF($I5="","",IF($I5&gt;=15,"High",IF($I5&gt;=8,"Medium","Low")))</f>
        <v>High</v>
      </c>
      <c r="K5" s="43" t="s">
        <v>305</v>
      </c>
      <c r="L5" s="44" t="s">
        <v>306</v>
      </c>
      <c r="M5" s="43" t="s">
        <v>116</v>
      </c>
      <c r="N5" s="43" t="s">
        <v>307</v>
      </c>
      <c r="O5" s="43" t="s">
        <v>308</v>
      </c>
    </row>
    <row r="6" customFormat="false" ht="15" hidden="false" customHeight="false" outlineLevel="0" collapsed="false">
      <c r="B6" s="43" t="s">
        <v>309</v>
      </c>
      <c r="C6" s="44" t="s">
        <v>151</v>
      </c>
      <c r="D6" s="44" t="s">
        <v>310</v>
      </c>
      <c r="E6" s="44" t="s">
        <v>311</v>
      </c>
      <c r="F6" s="44" t="s">
        <v>312</v>
      </c>
      <c r="G6" s="43" t="n">
        <v>3</v>
      </c>
      <c r="H6" s="43" t="n">
        <v>4</v>
      </c>
      <c r="I6" s="62" t="n">
        <f aca="false">IF(OR($G6="",$H6=""),"",$G6*$H6)</f>
        <v>12</v>
      </c>
      <c r="J6" s="63" t="str">
        <f aca="false">IF($I6="","",IF($I6&gt;=15,"High",IF($I6&gt;=8,"Medium","Low")))</f>
        <v>Medium</v>
      </c>
      <c r="K6" s="43" t="s">
        <v>305</v>
      </c>
      <c r="L6" s="44" t="s">
        <v>313</v>
      </c>
      <c r="M6" s="43" t="s">
        <v>105</v>
      </c>
      <c r="N6" s="43" t="s">
        <v>314</v>
      </c>
      <c r="O6" s="43" t="s">
        <v>230</v>
      </c>
    </row>
    <row r="7" customFormat="false" ht="15" hidden="false" customHeight="false" outlineLevel="0" collapsed="false">
      <c r="B7" s="43" t="s">
        <v>315</v>
      </c>
      <c r="C7" s="44" t="s">
        <v>166</v>
      </c>
      <c r="D7" s="44" t="s">
        <v>316</v>
      </c>
      <c r="E7" s="44" t="s">
        <v>317</v>
      </c>
      <c r="F7" s="44" t="s">
        <v>318</v>
      </c>
      <c r="G7" s="43" t="n">
        <v>3</v>
      </c>
      <c r="H7" s="43" t="n">
        <v>3</v>
      </c>
      <c r="I7" s="26" t="n">
        <f aca="false">IF(OR($G7="",$H7=""),"",$G7*$H7)</f>
        <v>9</v>
      </c>
      <c r="J7" s="41" t="str">
        <f aca="false">IF($I7="","",IF($I7&gt;=15,"High",IF($I7&gt;=8,"Medium","Low")))</f>
        <v>Medium</v>
      </c>
      <c r="K7" s="43" t="s">
        <v>305</v>
      </c>
      <c r="L7" s="44" t="s">
        <v>319</v>
      </c>
      <c r="M7" s="43" t="s">
        <v>92</v>
      </c>
      <c r="N7" s="43" t="s">
        <v>320</v>
      </c>
      <c r="O7" s="43" t="s">
        <v>308</v>
      </c>
    </row>
    <row r="8" customFormat="false" ht="15" hidden="false" customHeight="false" outlineLevel="0" collapsed="false">
      <c r="B8" s="43" t="s">
        <v>321</v>
      </c>
      <c r="C8" s="44" t="s">
        <v>178</v>
      </c>
      <c r="D8" s="44" t="s">
        <v>322</v>
      </c>
      <c r="E8" s="44" t="s">
        <v>323</v>
      </c>
      <c r="F8" s="44" t="s">
        <v>324</v>
      </c>
      <c r="G8" s="43" t="n">
        <v>3</v>
      </c>
      <c r="H8" s="43" t="n">
        <v>4</v>
      </c>
      <c r="I8" s="62" t="n">
        <f aca="false">IF(OR($G8="",$H8=""),"",$G8*$H8)</f>
        <v>12</v>
      </c>
      <c r="J8" s="63" t="str">
        <f aca="false">IF($I8="","",IF($I8&gt;=15,"High",IF($I8&gt;=8,"Medium","Low")))</f>
        <v>Medium</v>
      </c>
      <c r="K8" s="43" t="s">
        <v>325</v>
      </c>
      <c r="L8" s="44" t="s">
        <v>326</v>
      </c>
      <c r="M8" s="43" t="s">
        <v>116</v>
      </c>
      <c r="N8" s="43" t="s">
        <v>229</v>
      </c>
      <c r="O8" s="43" t="s">
        <v>308</v>
      </c>
    </row>
    <row r="9" customFormat="false" ht="15" hidden="false" customHeight="false" outlineLevel="0" collapsed="false">
      <c r="B9" s="43" t="s">
        <v>327</v>
      </c>
      <c r="C9" s="44" t="s">
        <v>157</v>
      </c>
      <c r="D9" s="44" t="s">
        <v>328</v>
      </c>
      <c r="E9" s="44" t="s">
        <v>329</v>
      </c>
      <c r="F9" s="44" t="s">
        <v>330</v>
      </c>
      <c r="G9" s="43" t="n">
        <v>2</v>
      </c>
      <c r="H9" s="43" t="n">
        <v>3</v>
      </c>
      <c r="I9" s="26" t="n">
        <f aca="false">IF(OR($G9="",$H9=""),"",$G9*$H9)</f>
        <v>6</v>
      </c>
      <c r="J9" s="41" t="str">
        <f aca="false">IF($I9="","",IF($I9&gt;=15,"High",IF($I9&gt;=8,"Medium","Low")))</f>
        <v>Low</v>
      </c>
      <c r="K9" s="43" t="s">
        <v>331</v>
      </c>
      <c r="L9" s="44" t="s">
        <v>332</v>
      </c>
      <c r="M9" s="43" t="s">
        <v>127</v>
      </c>
      <c r="N9" s="43" t="s">
        <v>333</v>
      </c>
      <c r="O9" s="43" t="s">
        <v>308</v>
      </c>
    </row>
    <row r="10" customFormat="false" ht="15" hidden="false" customHeight="false" outlineLevel="0" collapsed="false">
      <c r="B10" s="43"/>
      <c r="C10" s="44"/>
      <c r="D10" s="44"/>
      <c r="E10" s="44"/>
      <c r="F10" s="44"/>
      <c r="G10" s="43"/>
      <c r="H10" s="43"/>
      <c r="I10" s="62" t="str">
        <f aca="false">IF(OR($G10="",$H10=""),"",$G10*$H10)</f>
        <v/>
      </c>
      <c r="J10" s="63" t="str">
        <f aca="false">IF($I10="","",IF($I10&gt;=15,"High",IF($I10&gt;=8,"Medium","Low")))</f>
        <v/>
      </c>
      <c r="K10" s="43"/>
      <c r="L10" s="44"/>
      <c r="M10" s="43"/>
      <c r="N10" s="43"/>
      <c r="O10" s="43"/>
    </row>
    <row r="11" customFormat="false" ht="15" hidden="false" customHeight="false" outlineLevel="0" collapsed="false">
      <c r="B11" s="43"/>
      <c r="C11" s="44"/>
      <c r="D11" s="44"/>
      <c r="E11" s="44"/>
      <c r="F11" s="44"/>
      <c r="G11" s="43"/>
      <c r="H11" s="43"/>
      <c r="I11" s="26" t="str">
        <f aca="false">IF(OR($G11="",$H11=""),"",$G11*$H11)</f>
        <v/>
      </c>
      <c r="J11" s="41" t="str">
        <f aca="false">IF($I11="","",IF($I11&gt;=15,"High",IF($I11&gt;=8,"Medium","Low")))</f>
        <v/>
      </c>
      <c r="K11" s="43"/>
      <c r="L11" s="44"/>
      <c r="M11" s="43"/>
      <c r="N11" s="43"/>
      <c r="O11" s="43"/>
    </row>
    <row r="12" customFormat="false" ht="15" hidden="false" customHeight="false" outlineLevel="0" collapsed="false">
      <c r="B12" s="43"/>
      <c r="C12" s="44"/>
      <c r="D12" s="44"/>
      <c r="E12" s="44"/>
      <c r="F12" s="44"/>
      <c r="G12" s="43"/>
      <c r="H12" s="43"/>
      <c r="I12" s="62" t="str">
        <f aca="false">IF(OR($G12="",$H12=""),"",$G12*$H12)</f>
        <v/>
      </c>
      <c r="J12" s="63" t="str">
        <f aca="false">IF($I12="","",IF($I12&gt;=15,"High",IF($I12&gt;=8,"Medium","Low")))</f>
        <v/>
      </c>
      <c r="K12" s="43"/>
      <c r="L12" s="44"/>
      <c r="M12" s="43"/>
      <c r="N12" s="43"/>
      <c r="O12" s="43"/>
    </row>
    <row r="13" customFormat="false" ht="15" hidden="false" customHeight="false" outlineLevel="0" collapsed="false">
      <c r="B13" s="43"/>
      <c r="C13" s="44"/>
      <c r="D13" s="44"/>
      <c r="E13" s="44"/>
      <c r="F13" s="44"/>
      <c r="G13" s="43"/>
      <c r="H13" s="43"/>
      <c r="I13" s="26" t="str">
        <f aca="false">IF(OR($G13="",$H13=""),"",$G13*$H13)</f>
        <v/>
      </c>
      <c r="J13" s="41" t="str">
        <f aca="false">IF($I13="","",IF($I13&gt;=15,"High",IF($I13&gt;=8,"Medium","Low")))</f>
        <v/>
      </c>
      <c r="K13" s="43"/>
      <c r="L13" s="44"/>
      <c r="M13" s="43"/>
      <c r="N13" s="43"/>
      <c r="O13" s="43"/>
    </row>
    <row r="14" customFormat="false" ht="15" hidden="false" customHeight="false" outlineLevel="0" collapsed="false">
      <c r="B14" s="43"/>
      <c r="C14" s="44"/>
      <c r="D14" s="44"/>
      <c r="E14" s="44"/>
      <c r="F14" s="44"/>
      <c r="G14" s="43"/>
      <c r="H14" s="43"/>
      <c r="I14" s="62" t="str">
        <f aca="false">IF(OR($G14="",$H14=""),"",$G14*$H14)</f>
        <v/>
      </c>
      <c r="J14" s="63" t="str">
        <f aca="false">IF($I14="","",IF($I14&gt;=15,"High",IF($I14&gt;=8,"Medium","Low")))</f>
        <v/>
      </c>
      <c r="K14" s="43"/>
      <c r="L14" s="44"/>
      <c r="M14" s="43"/>
      <c r="N14" s="43"/>
      <c r="O14" s="43"/>
    </row>
    <row r="15" customFormat="false" ht="15" hidden="false" customHeight="false" outlineLevel="0" collapsed="false">
      <c r="B15" s="43"/>
      <c r="C15" s="44"/>
      <c r="D15" s="44"/>
      <c r="E15" s="44"/>
      <c r="F15" s="44"/>
      <c r="G15" s="43"/>
      <c r="H15" s="43"/>
      <c r="I15" s="26" t="str">
        <f aca="false">IF(OR($G15="",$H15=""),"",$G15*$H15)</f>
        <v/>
      </c>
      <c r="J15" s="41" t="str">
        <f aca="false">IF($I15="","",IF($I15&gt;=15,"High",IF($I15&gt;=8,"Medium","Low")))</f>
        <v/>
      </c>
      <c r="K15" s="43"/>
      <c r="L15" s="44"/>
      <c r="M15" s="43"/>
      <c r="N15" s="43"/>
      <c r="O15" s="43"/>
    </row>
    <row r="16" customFormat="false" ht="15" hidden="false" customHeight="false" outlineLevel="0" collapsed="false">
      <c r="B16" s="43"/>
      <c r="C16" s="44"/>
      <c r="D16" s="44"/>
      <c r="E16" s="44"/>
      <c r="F16" s="44"/>
      <c r="G16" s="43"/>
      <c r="H16" s="43"/>
      <c r="I16" s="62" t="str">
        <f aca="false">IF(OR($G16="",$H16=""),"",$G16*$H16)</f>
        <v/>
      </c>
      <c r="J16" s="63" t="str">
        <f aca="false">IF($I16="","",IF($I16&gt;=15,"High",IF($I16&gt;=8,"Medium","Low")))</f>
        <v/>
      </c>
      <c r="K16" s="43"/>
      <c r="L16" s="44"/>
      <c r="M16" s="43"/>
      <c r="N16" s="43"/>
      <c r="O16" s="43"/>
    </row>
    <row r="17" customFormat="false" ht="15" hidden="false" customHeight="false" outlineLevel="0" collapsed="false">
      <c r="B17" s="43"/>
      <c r="C17" s="44"/>
      <c r="D17" s="44"/>
      <c r="E17" s="44"/>
      <c r="F17" s="44"/>
      <c r="G17" s="43"/>
      <c r="H17" s="43"/>
      <c r="I17" s="26" t="str">
        <f aca="false">IF(OR($G17="",$H17=""),"",$G17*$H17)</f>
        <v/>
      </c>
      <c r="J17" s="41" t="str">
        <f aca="false">IF($I17="","",IF($I17&gt;=15,"High",IF($I17&gt;=8,"Medium","Low")))</f>
        <v/>
      </c>
      <c r="K17" s="43"/>
      <c r="L17" s="44"/>
      <c r="M17" s="43"/>
      <c r="N17" s="43"/>
      <c r="O17" s="43"/>
    </row>
    <row r="18" customFormat="false" ht="15" hidden="false" customHeight="false" outlineLevel="0" collapsed="false">
      <c r="B18" s="43"/>
      <c r="C18" s="44"/>
      <c r="D18" s="44"/>
      <c r="E18" s="44"/>
      <c r="F18" s="44"/>
      <c r="G18" s="43"/>
      <c r="H18" s="43"/>
      <c r="I18" s="62" t="str">
        <f aca="false">IF(OR($G18="",$H18=""),"",$G18*$H18)</f>
        <v/>
      </c>
      <c r="J18" s="63" t="str">
        <f aca="false">IF($I18="","",IF($I18&gt;=15,"High",IF($I18&gt;=8,"Medium","Low")))</f>
        <v/>
      </c>
      <c r="K18" s="43"/>
      <c r="L18" s="44"/>
      <c r="M18" s="43"/>
      <c r="N18" s="43"/>
      <c r="O18" s="43"/>
    </row>
    <row r="19" customFormat="false" ht="15" hidden="false" customHeight="false" outlineLevel="0" collapsed="false">
      <c r="B19" s="43"/>
      <c r="C19" s="44"/>
      <c r="D19" s="44"/>
      <c r="E19" s="44"/>
      <c r="F19" s="44"/>
      <c r="G19" s="43"/>
      <c r="H19" s="43"/>
      <c r="I19" s="26" t="str">
        <f aca="false">IF(OR($G19="",$H19=""),"",$G19*$H19)</f>
        <v/>
      </c>
      <c r="J19" s="41" t="str">
        <f aca="false">IF($I19="","",IF($I19&gt;=15,"High",IF($I19&gt;=8,"Medium","Low")))</f>
        <v/>
      </c>
      <c r="K19" s="43"/>
      <c r="L19" s="44"/>
      <c r="M19" s="43"/>
      <c r="N19" s="43"/>
      <c r="O19" s="43"/>
    </row>
    <row r="20" customFormat="false" ht="15" hidden="false" customHeight="false" outlineLevel="0" collapsed="false">
      <c r="B20" s="43"/>
      <c r="C20" s="44"/>
      <c r="D20" s="44"/>
      <c r="E20" s="44"/>
      <c r="F20" s="44"/>
      <c r="G20" s="43"/>
      <c r="H20" s="43"/>
      <c r="I20" s="62" t="str">
        <f aca="false">IF(OR($G20="",$H20=""),"",$G20*$H20)</f>
        <v/>
      </c>
      <c r="J20" s="63" t="str">
        <f aca="false">IF($I20="","",IF($I20&gt;=15,"High",IF($I20&gt;=8,"Medium","Low")))</f>
        <v/>
      </c>
      <c r="K20" s="43"/>
      <c r="L20" s="44"/>
      <c r="M20" s="43"/>
      <c r="N20" s="43"/>
      <c r="O20" s="43"/>
    </row>
    <row r="21" customFormat="false" ht="15" hidden="false" customHeight="false" outlineLevel="0" collapsed="false">
      <c r="B21" s="43"/>
      <c r="C21" s="44"/>
      <c r="D21" s="44"/>
      <c r="E21" s="44"/>
      <c r="F21" s="44"/>
      <c r="G21" s="43"/>
      <c r="H21" s="43"/>
      <c r="I21" s="26" t="str">
        <f aca="false">IF(OR($G21="",$H21=""),"",$G21*$H21)</f>
        <v/>
      </c>
      <c r="J21" s="41" t="str">
        <f aca="false">IF($I21="","",IF($I21&gt;=15,"High",IF($I21&gt;=8,"Medium","Low")))</f>
        <v/>
      </c>
      <c r="K21" s="43"/>
      <c r="L21" s="44"/>
      <c r="M21" s="43"/>
      <c r="N21" s="43"/>
      <c r="O21" s="43"/>
    </row>
    <row r="22" customFormat="false" ht="15" hidden="false" customHeight="false" outlineLevel="0" collapsed="false">
      <c r="B22" s="43"/>
      <c r="C22" s="44"/>
      <c r="D22" s="44"/>
      <c r="E22" s="44"/>
      <c r="F22" s="44"/>
      <c r="G22" s="43"/>
      <c r="H22" s="43"/>
      <c r="I22" s="62" t="str">
        <f aca="false">IF(OR($G22="",$H22=""),"",$G22*$H22)</f>
        <v/>
      </c>
      <c r="J22" s="63" t="str">
        <f aca="false">IF($I22="","",IF($I22&gt;=15,"High",IF($I22&gt;=8,"Medium","Low")))</f>
        <v/>
      </c>
      <c r="K22" s="43"/>
      <c r="L22" s="44"/>
      <c r="M22" s="43"/>
      <c r="N22" s="43"/>
      <c r="O22" s="43"/>
    </row>
    <row r="23" customFormat="false" ht="15" hidden="false" customHeight="false" outlineLevel="0" collapsed="false">
      <c r="B23" s="43"/>
      <c r="C23" s="44"/>
      <c r="D23" s="44"/>
      <c r="E23" s="44"/>
      <c r="F23" s="44"/>
      <c r="G23" s="43"/>
      <c r="H23" s="43"/>
      <c r="I23" s="26" t="str">
        <f aca="false">IF(OR($G23="",$H23=""),"",$G23*$H23)</f>
        <v/>
      </c>
      <c r="J23" s="41" t="str">
        <f aca="false">IF($I23="","",IF($I23&gt;=15,"High",IF($I23&gt;=8,"Medium","Low")))</f>
        <v/>
      </c>
      <c r="K23" s="43"/>
      <c r="L23" s="44"/>
      <c r="M23" s="43"/>
      <c r="N23" s="43"/>
      <c r="O23" s="43"/>
    </row>
    <row r="24" customFormat="false" ht="15" hidden="false" customHeight="false" outlineLevel="0" collapsed="false">
      <c r="B24" s="43"/>
      <c r="C24" s="44"/>
      <c r="D24" s="44"/>
      <c r="E24" s="44"/>
      <c r="F24" s="44"/>
      <c r="G24" s="43"/>
      <c r="H24" s="43"/>
      <c r="I24" s="62" t="str">
        <f aca="false">IF(OR($G24="",$H24=""),"",$G24*$H24)</f>
        <v/>
      </c>
      <c r="J24" s="63" t="str">
        <f aca="false">IF($I24="","",IF($I24&gt;=15,"High",IF($I24&gt;=8,"Medium","Low")))</f>
        <v/>
      </c>
      <c r="K24" s="43"/>
      <c r="L24" s="44"/>
      <c r="M24" s="43"/>
      <c r="N24" s="43"/>
      <c r="O24" s="43"/>
    </row>
    <row r="25" customFormat="false" ht="15" hidden="false" customHeight="false" outlineLevel="0" collapsed="false">
      <c r="B25" s="43"/>
      <c r="C25" s="44"/>
      <c r="D25" s="44"/>
      <c r="E25" s="44"/>
      <c r="F25" s="44"/>
      <c r="G25" s="43"/>
      <c r="H25" s="43"/>
      <c r="I25" s="26" t="str">
        <f aca="false">IF(OR($G25="",$H25=""),"",$G25*$H25)</f>
        <v/>
      </c>
      <c r="J25" s="41" t="str">
        <f aca="false">IF($I25="","",IF($I25&gt;=15,"High",IF($I25&gt;=8,"Medium","Low")))</f>
        <v/>
      </c>
      <c r="K25" s="43"/>
      <c r="L25" s="44"/>
      <c r="M25" s="43"/>
      <c r="N25" s="43"/>
      <c r="O25" s="43"/>
    </row>
    <row r="26" customFormat="false" ht="15" hidden="false" customHeight="false" outlineLevel="0" collapsed="false">
      <c r="B26" s="43"/>
      <c r="C26" s="44"/>
      <c r="D26" s="44"/>
      <c r="E26" s="44"/>
      <c r="F26" s="44"/>
      <c r="G26" s="43"/>
      <c r="H26" s="43"/>
      <c r="I26" s="62" t="str">
        <f aca="false">IF(OR($G26="",$H26=""),"",$G26*$H26)</f>
        <v/>
      </c>
      <c r="J26" s="63" t="str">
        <f aca="false">IF($I26="","",IF($I26&gt;=15,"High",IF($I26&gt;=8,"Medium","Low")))</f>
        <v/>
      </c>
      <c r="K26" s="43"/>
      <c r="L26" s="44"/>
      <c r="M26" s="43"/>
      <c r="N26" s="43"/>
      <c r="O26" s="43"/>
    </row>
    <row r="27" customFormat="false" ht="15" hidden="false" customHeight="false" outlineLevel="0" collapsed="false">
      <c r="B27" s="43"/>
      <c r="C27" s="44"/>
      <c r="D27" s="44"/>
      <c r="E27" s="44"/>
      <c r="F27" s="44"/>
      <c r="G27" s="43"/>
      <c r="H27" s="43"/>
      <c r="I27" s="26" t="str">
        <f aca="false">IF(OR($G27="",$H27=""),"",$G27*$H27)</f>
        <v/>
      </c>
      <c r="J27" s="41" t="str">
        <f aca="false">IF($I27="","",IF($I27&gt;=15,"High",IF($I27&gt;=8,"Medium","Low")))</f>
        <v/>
      </c>
      <c r="K27" s="43"/>
      <c r="L27" s="44"/>
      <c r="M27" s="43"/>
      <c r="N27" s="43"/>
      <c r="O27" s="43"/>
    </row>
    <row r="28" customFormat="false" ht="15" hidden="false" customHeight="false" outlineLevel="0" collapsed="false">
      <c r="B28" s="43"/>
      <c r="C28" s="44"/>
      <c r="D28" s="44"/>
      <c r="E28" s="44"/>
      <c r="F28" s="44"/>
      <c r="G28" s="43"/>
      <c r="H28" s="43"/>
      <c r="I28" s="62" t="str">
        <f aca="false">IF(OR($G28="",$H28=""),"",$G28*$H28)</f>
        <v/>
      </c>
      <c r="J28" s="63" t="str">
        <f aca="false">IF($I28="","",IF($I28&gt;=15,"High",IF($I28&gt;=8,"Medium","Low")))</f>
        <v/>
      </c>
      <c r="K28" s="43"/>
      <c r="L28" s="44"/>
      <c r="M28" s="43"/>
      <c r="N28" s="43"/>
      <c r="O28" s="43"/>
    </row>
    <row r="29" customFormat="false" ht="15" hidden="false" customHeight="false" outlineLevel="0" collapsed="false">
      <c r="B29" s="43"/>
      <c r="C29" s="44"/>
      <c r="D29" s="44"/>
      <c r="E29" s="44"/>
      <c r="F29" s="44"/>
      <c r="G29" s="43"/>
      <c r="H29" s="43"/>
      <c r="I29" s="26" t="str">
        <f aca="false">IF(OR($G29="",$H29=""),"",$G29*$H29)</f>
        <v/>
      </c>
      <c r="J29" s="41" t="str">
        <f aca="false">IF($I29="","",IF($I29&gt;=15,"High",IF($I29&gt;=8,"Medium","Low")))</f>
        <v/>
      </c>
      <c r="K29" s="43"/>
      <c r="L29" s="44"/>
      <c r="M29" s="43"/>
      <c r="N29" s="43"/>
      <c r="O29" s="43"/>
    </row>
    <row r="30" customFormat="false" ht="15" hidden="false" customHeight="false" outlineLevel="0" collapsed="false">
      <c r="B30" s="43"/>
      <c r="C30" s="44"/>
      <c r="D30" s="44"/>
      <c r="E30" s="44"/>
      <c r="F30" s="44"/>
      <c r="G30" s="43"/>
      <c r="H30" s="43"/>
      <c r="I30" s="62" t="str">
        <f aca="false">IF(OR($G30="",$H30=""),"",$G30*$H30)</f>
        <v/>
      </c>
      <c r="J30" s="63" t="str">
        <f aca="false">IF($I30="","",IF($I30&gt;=15,"High",IF($I30&gt;=8,"Medium","Low")))</f>
        <v/>
      </c>
      <c r="K30" s="43"/>
      <c r="L30" s="44"/>
      <c r="M30" s="43"/>
      <c r="N30" s="43"/>
      <c r="O30" s="43"/>
    </row>
    <row r="31" customFormat="false" ht="15" hidden="false" customHeight="false" outlineLevel="0" collapsed="false">
      <c r="B31" s="43"/>
      <c r="C31" s="44"/>
      <c r="D31" s="44"/>
      <c r="E31" s="44"/>
      <c r="F31" s="44"/>
      <c r="G31" s="43"/>
      <c r="H31" s="43"/>
      <c r="I31" s="26" t="str">
        <f aca="false">IF(OR($G31="",$H31=""),"",$G31*$H31)</f>
        <v/>
      </c>
      <c r="J31" s="41" t="str">
        <f aca="false">IF($I31="","",IF($I31&gt;=15,"High",IF($I31&gt;=8,"Medium","Low")))</f>
        <v/>
      </c>
      <c r="K31" s="43"/>
      <c r="L31" s="44"/>
      <c r="M31" s="43"/>
      <c r="N31" s="43"/>
      <c r="O31" s="43"/>
    </row>
    <row r="32" customFormat="false" ht="15" hidden="false" customHeight="false" outlineLevel="0" collapsed="false">
      <c r="B32" s="43"/>
      <c r="C32" s="44"/>
      <c r="D32" s="44"/>
      <c r="E32" s="44"/>
      <c r="F32" s="44"/>
      <c r="G32" s="43"/>
      <c r="H32" s="43"/>
      <c r="I32" s="62" t="str">
        <f aca="false">IF(OR($G32="",$H32=""),"",$G32*$H32)</f>
        <v/>
      </c>
      <c r="J32" s="63" t="str">
        <f aca="false">IF($I32="","",IF($I32&gt;=15,"High",IF($I32&gt;=8,"Medium","Low")))</f>
        <v/>
      </c>
      <c r="K32" s="43"/>
      <c r="L32" s="44"/>
      <c r="M32" s="43"/>
      <c r="N32" s="43"/>
      <c r="O32" s="43"/>
    </row>
    <row r="33" customFormat="false" ht="15" hidden="false" customHeight="false" outlineLevel="0" collapsed="false">
      <c r="B33" s="43"/>
      <c r="C33" s="44"/>
      <c r="D33" s="44"/>
      <c r="E33" s="44"/>
      <c r="F33" s="44"/>
      <c r="G33" s="43"/>
      <c r="H33" s="43"/>
      <c r="I33" s="26" t="str">
        <f aca="false">IF(OR($G33="",$H33=""),"",$G33*$H33)</f>
        <v/>
      </c>
      <c r="J33" s="41" t="str">
        <f aca="false">IF($I33="","",IF($I33&gt;=15,"High",IF($I33&gt;=8,"Medium","Low")))</f>
        <v/>
      </c>
      <c r="K33" s="43"/>
      <c r="L33" s="44"/>
      <c r="M33" s="43"/>
      <c r="N33" s="43"/>
      <c r="O33" s="43"/>
    </row>
    <row r="34" customFormat="false" ht="15" hidden="false" customHeight="false" outlineLevel="0" collapsed="false">
      <c r="B34" s="43"/>
      <c r="C34" s="44"/>
      <c r="D34" s="44"/>
      <c r="E34" s="44"/>
      <c r="F34" s="44"/>
      <c r="G34" s="43"/>
      <c r="H34" s="43"/>
      <c r="I34" s="62" t="str">
        <f aca="false">IF(OR($G34="",$H34=""),"",$G34*$H34)</f>
        <v/>
      </c>
      <c r="J34" s="63" t="str">
        <f aca="false">IF($I34="","",IF($I34&gt;=15,"High",IF($I34&gt;=8,"Medium","Low")))</f>
        <v/>
      </c>
      <c r="K34" s="43"/>
      <c r="L34" s="44"/>
      <c r="M34" s="43"/>
      <c r="N34" s="43"/>
      <c r="O34" s="43"/>
    </row>
    <row r="35" customFormat="false" ht="15" hidden="false" customHeight="false" outlineLevel="0" collapsed="false">
      <c r="B35" s="43"/>
      <c r="C35" s="44"/>
      <c r="D35" s="44"/>
      <c r="E35" s="44"/>
      <c r="F35" s="44"/>
      <c r="G35" s="43"/>
      <c r="H35" s="43"/>
      <c r="I35" s="26" t="str">
        <f aca="false">IF(OR($G35="",$H35=""),"",$G35*$H35)</f>
        <v/>
      </c>
      <c r="J35" s="41" t="str">
        <f aca="false">IF($I35="","",IF($I35&gt;=15,"High",IF($I35&gt;=8,"Medium","Low")))</f>
        <v/>
      </c>
      <c r="K35" s="43"/>
      <c r="L35" s="44"/>
      <c r="M35" s="43"/>
      <c r="N35" s="43"/>
      <c r="O35" s="43"/>
    </row>
    <row r="36" customFormat="false" ht="15" hidden="false" customHeight="false" outlineLevel="0" collapsed="false">
      <c r="B36" s="43"/>
      <c r="C36" s="44"/>
      <c r="D36" s="44"/>
      <c r="E36" s="44"/>
      <c r="F36" s="44"/>
      <c r="G36" s="43"/>
      <c r="H36" s="43"/>
      <c r="I36" s="62" t="str">
        <f aca="false">IF(OR($G36="",$H36=""),"",$G36*$H36)</f>
        <v/>
      </c>
      <c r="J36" s="63" t="str">
        <f aca="false">IF($I36="","",IF($I36&gt;=15,"High",IF($I36&gt;=8,"Medium","Low")))</f>
        <v/>
      </c>
      <c r="K36" s="43"/>
      <c r="L36" s="44"/>
      <c r="M36" s="43"/>
      <c r="N36" s="43"/>
      <c r="O36" s="43"/>
    </row>
    <row r="37" customFormat="false" ht="15" hidden="false" customHeight="false" outlineLevel="0" collapsed="false">
      <c r="B37" s="43"/>
      <c r="C37" s="44"/>
      <c r="D37" s="44"/>
      <c r="E37" s="44"/>
      <c r="F37" s="44"/>
      <c r="G37" s="43"/>
      <c r="H37" s="43"/>
      <c r="I37" s="26" t="str">
        <f aca="false">IF(OR($G37="",$H37=""),"",$G37*$H37)</f>
        <v/>
      </c>
      <c r="J37" s="41" t="str">
        <f aca="false">IF($I37="","",IF($I37&gt;=15,"High",IF($I37&gt;=8,"Medium","Low")))</f>
        <v/>
      </c>
      <c r="K37" s="43"/>
      <c r="L37" s="44"/>
      <c r="M37" s="43"/>
      <c r="N37" s="43"/>
      <c r="O37" s="43"/>
    </row>
    <row r="38" customFormat="false" ht="15" hidden="false" customHeight="false" outlineLevel="0" collapsed="false">
      <c r="B38" s="43"/>
      <c r="C38" s="44"/>
      <c r="D38" s="44"/>
      <c r="E38" s="44"/>
      <c r="F38" s="44"/>
      <c r="G38" s="43"/>
      <c r="H38" s="43"/>
      <c r="I38" s="62" t="str">
        <f aca="false">IF(OR($G38="",$H38=""),"",$G38*$H38)</f>
        <v/>
      </c>
      <c r="J38" s="63" t="str">
        <f aca="false">IF($I38="","",IF($I38&gt;=15,"High",IF($I38&gt;=8,"Medium","Low")))</f>
        <v/>
      </c>
      <c r="K38" s="43"/>
      <c r="L38" s="44"/>
      <c r="M38" s="43"/>
      <c r="N38" s="43"/>
      <c r="O38" s="43"/>
    </row>
    <row r="39" customFormat="false" ht="15" hidden="false" customHeight="false" outlineLevel="0" collapsed="false">
      <c r="B39" s="43"/>
      <c r="C39" s="44"/>
      <c r="D39" s="44"/>
      <c r="E39" s="44"/>
      <c r="F39" s="44"/>
      <c r="G39" s="43"/>
      <c r="H39" s="43"/>
      <c r="I39" s="26" t="str">
        <f aca="false">IF(OR($G39="",$H39=""),"",$G39*$H39)</f>
        <v/>
      </c>
      <c r="J39" s="41" t="str">
        <f aca="false">IF($I39="","",IF($I39&gt;=15,"High",IF($I39&gt;=8,"Medium","Low")))</f>
        <v/>
      </c>
      <c r="K39" s="43"/>
      <c r="L39" s="44"/>
      <c r="M39" s="43"/>
      <c r="N39" s="43"/>
      <c r="O39" s="43"/>
    </row>
    <row r="40" customFormat="false" ht="15" hidden="false" customHeight="false" outlineLevel="0" collapsed="false">
      <c r="B40" s="43"/>
      <c r="C40" s="44"/>
      <c r="D40" s="44"/>
      <c r="E40" s="44"/>
      <c r="F40" s="44"/>
      <c r="G40" s="43"/>
      <c r="H40" s="43"/>
      <c r="I40" s="62" t="str">
        <f aca="false">IF(OR($G40="",$H40=""),"",$G40*$H40)</f>
        <v/>
      </c>
      <c r="J40" s="63" t="str">
        <f aca="false">IF($I40="","",IF($I40&gt;=15,"High",IF($I40&gt;=8,"Medium","Low")))</f>
        <v/>
      </c>
      <c r="K40" s="43"/>
      <c r="L40" s="44"/>
      <c r="M40" s="43"/>
      <c r="N40" s="43"/>
      <c r="O40" s="43"/>
    </row>
    <row r="41" customFormat="false" ht="15" hidden="false" customHeight="false" outlineLevel="0" collapsed="false">
      <c r="B41" s="43"/>
      <c r="C41" s="44"/>
      <c r="D41" s="44"/>
      <c r="E41" s="44"/>
      <c r="F41" s="44"/>
      <c r="G41" s="43"/>
      <c r="H41" s="43"/>
      <c r="I41" s="26" t="str">
        <f aca="false">IF(OR($G41="",$H41=""),"",$G41*$H41)</f>
        <v/>
      </c>
      <c r="J41" s="41" t="str">
        <f aca="false">IF($I41="","",IF($I41&gt;=15,"High",IF($I41&gt;=8,"Medium","Low")))</f>
        <v/>
      </c>
      <c r="K41" s="43"/>
      <c r="L41" s="44"/>
      <c r="M41" s="43"/>
      <c r="N41" s="43"/>
      <c r="O41" s="43"/>
    </row>
    <row r="42" customFormat="false" ht="15" hidden="false" customHeight="false" outlineLevel="0" collapsed="false">
      <c r="B42" s="43"/>
      <c r="C42" s="44"/>
      <c r="D42" s="44"/>
      <c r="E42" s="44"/>
      <c r="F42" s="44"/>
      <c r="G42" s="43"/>
      <c r="H42" s="43"/>
      <c r="I42" s="62" t="str">
        <f aca="false">IF(OR($G42="",$H42=""),"",$G42*$H42)</f>
        <v/>
      </c>
      <c r="J42" s="63" t="str">
        <f aca="false">IF($I42="","",IF($I42&gt;=15,"High",IF($I42&gt;=8,"Medium","Low")))</f>
        <v/>
      </c>
      <c r="K42" s="43"/>
      <c r="L42" s="44"/>
      <c r="M42" s="43"/>
      <c r="N42" s="43"/>
      <c r="O42" s="43"/>
    </row>
    <row r="43" customFormat="false" ht="15" hidden="false" customHeight="false" outlineLevel="0" collapsed="false">
      <c r="B43" s="43"/>
      <c r="C43" s="44"/>
      <c r="D43" s="44"/>
      <c r="E43" s="44"/>
      <c r="F43" s="44"/>
      <c r="G43" s="43"/>
      <c r="H43" s="43"/>
      <c r="I43" s="26" t="str">
        <f aca="false">IF(OR($G43="",$H43=""),"",$G43*$H43)</f>
        <v/>
      </c>
      <c r="J43" s="41" t="str">
        <f aca="false">IF($I43="","",IF($I43&gt;=15,"High",IF($I43&gt;=8,"Medium","Low")))</f>
        <v/>
      </c>
      <c r="K43" s="43"/>
      <c r="L43" s="44"/>
      <c r="M43" s="43"/>
      <c r="N43" s="43"/>
      <c r="O43" s="43"/>
    </row>
    <row r="44" customFormat="false" ht="15" hidden="false" customHeight="false" outlineLevel="0" collapsed="false">
      <c r="B44" s="43"/>
      <c r="C44" s="44"/>
      <c r="D44" s="44"/>
      <c r="E44" s="44"/>
      <c r="F44" s="44"/>
      <c r="G44" s="43"/>
      <c r="H44" s="43"/>
      <c r="I44" s="62" t="str">
        <f aca="false">IF(OR($G44="",$H44=""),"",$G44*$H44)</f>
        <v/>
      </c>
      <c r="J44" s="63" t="str">
        <f aca="false">IF($I44="","",IF($I44&gt;=15,"High",IF($I44&gt;=8,"Medium","Low")))</f>
        <v/>
      </c>
      <c r="K44" s="43"/>
      <c r="L44" s="44"/>
      <c r="M44" s="43"/>
      <c r="N44" s="43"/>
      <c r="O44" s="43"/>
    </row>
  </sheetData>
  <mergeCells count="2">
    <mergeCell ref="A1:O1"/>
    <mergeCell ref="A2:O2"/>
  </mergeCells>
  <conditionalFormatting sqref="I5:I44">
    <cfRule type="cellIs" priority="2" operator="greaterThanOrEqual" aboveAverage="0" equalAverage="0" bottom="0" percent="0" rank="0" text="" dxfId="6">
      <formula>15</formula>
    </cfRule>
    <cfRule type="cellIs" priority="3" operator="between" aboveAverage="0" equalAverage="0" bottom="0" percent="0" rank="0" text="" dxfId="2">
      <formula>8</formula>
      <formula>14</formula>
    </cfRule>
    <cfRule type="cellIs" priority="4" operator="between" aboveAverage="0" equalAverage="0" bottom="0" percent="0" rank="0" text="" dxfId="1">
      <formula>1</formula>
      <formula>7</formula>
    </cfRule>
  </conditionalFormatting>
  <conditionalFormatting sqref="J5:J44">
    <cfRule type="expression" priority="5" aboveAverage="0" equalAverage="0" bottom="0" percent="0" rank="0" text="" dxfId="6">
      <formula>J5="High"</formula>
    </cfRule>
    <cfRule type="expression" priority="6" aboveAverage="0" equalAverage="0" bottom="0" percent="0" rank="0" text="" dxfId="2">
      <formula>J5="Medium"</formula>
    </cfRule>
    <cfRule type="expression" priority="7" aboveAverage="0" equalAverage="0" bottom="0" percent="0" rank="0" text="" dxfId="1">
      <formula>J5="Low"</formula>
    </cfRule>
  </conditionalFormatting>
  <dataValidations count="4">
    <dataValidation allowBlank="true" error="Pick a value from the list" errorStyle="stop" errorTitle="Invalid entry" operator="between" showDropDown="false" showErrorMessage="false" showInputMessage="false" sqref="K5:K44" type="list">
      <formula1>"Avoid,Mitigate,Transfer,Accept"</formula1>
      <formula2>0</formula2>
    </dataValidation>
    <dataValidation allowBlank="true" error="Pick a value from the list" errorStyle="stop" errorTitle="Invalid entry" operator="between" showDropDown="false" showErrorMessage="false" showInputMessage="false" sqref="O5:O44" type="list">
      <formula1>"Open,In Progress,Closed"</formula1>
      <formula2>0</formula2>
    </dataValidation>
    <dataValidation allowBlank="true" error="Pick a value from the list" errorStyle="stop" errorTitle="Invalid entry" operator="between" showDropDown="false" showErrorMessage="false" showInputMessage="false" sqref="C5:C44" type="list">
      <formula1>"Technical,External,Organizational,Project Management,Commercial"</formula1>
      <formula2>0</formula2>
    </dataValidation>
    <dataValidation allowBlank="true" error="Pick a value from the list" errorStyle="stop" errorTitle="Invalid entry" operator="between" showDropDown="false" showErrorMessage="false" showInputMessage="false" sqref="G5:H44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"/>
    <col collapsed="false" customWidth="true" hidden="false" outlineLevel="0" max="3" min="3" style="0" width="34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24"/>
    <col collapsed="false" customWidth="true" hidden="false" outlineLevel="0" max="8" min="8" style="0" width="30"/>
    <col collapsed="false" customWidth="true" hidden="false" outlineLevel="0" max="9" min="9" style="0" width="14"/>
    <col collapsed="false" customWidth="true" hidden="false" outlineLevel="0" max="12" min="10" style="0" width="12"/>
  </cols>
  <sheetData>
    <row r="1" customFormat="false" ht="30" hidden="false" customHeight="true" outlineLevel="0" collapsed="false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0" hidden="false" customHeight="true" outlineLevel="0" collapsed="false">
      <c r="B4" s="30" t="s">
        <v>336</v>
      </c>
      <c r="C4" s="30" t="s">
        <v>337</v>
      </c>
      <c r="D4" s="30" t="s">
        <v>272</v>
      </c>
      <c r="E4" s="30" t="s">
        <v>269</v>
      </c>
      <c r="F4" s="30" t="s">
        <v>338</v>
      </c>
      <c r="G4" s="30" t="s">
        <v>339</v>
      </c>
      <c r="H4" s="30" t="s">
        <v>340</v>
      </c>
      <c r="I4" s="30" t="s">
        <v>87</v>
      </c>
      <c r="J4" s="30" t="s">
        <v>300</v>
      </c>
      <c r="K4" s="30" t="s">
        <v>32</v>
      </c>
      <c r="L4" s="30" t="s">
        <v>341</v>
      </c>
    </row>
    <row r="5" customFormat="false" ht="15" hidden="false" customHeight="false" outlineLevel="0" collapsed="false">
      <c r="B5" s="43" t="s">
        <v>342</v>
      </c>
      <c r="C5" s="44" t="s">
        <v>343</v>
      </c>
      <c r="D5" s="43" t="s">
        <v>127</v>
      </c>
      <c r="E5" s="43" t="s">
        <v>344</v>
      </c>
      <c r="F5" s="43" t="s">
        <v>42</v>
      </c>
      <c r="G5" s="44" t="s">
        <v>345</v>
      </c>
      <c r="H5" s="44" t="s">
        <v>346</v>
      </c>
      <c r="I5" s="43" t="s">
        <v>105</v>
      </c>
      <c r="J5" s="43" t="s">
        <v>233</v>
      </c>
      <c r="K5" s="43" t="s">
        <v>230</v>
      </c>
      <c r="L5" s="64"/>
    </row>
    <row r="6" customFormat="false" ht="15" hidden="false" customHeight="false" outlineLevel="0" collapsed="false">
      <c r="B6" s="43" t="s">
        <v>347</v>
      </c>
      <c r="C6" s="44" t="s">
        <v>348</v>
      </c>
      <c r="D6" s="43" t="s">
        <v>116</v>
      </c>
      <c r="E6" s="43" t="s">
        <v>349</v>
      </c>
      <c r="F6" s="43" t="s">
        <v>44</v>
      </c>
      <c r="G6" s="44" t="s">
        <v>350</v>
      </c>
      <c r="H6" s="44" t="s">
        <v>351</v>
      </c>
      <c r="I6" s="43" t="s">
        <v>116</v>
      </c>
      <c r="J6" s="43" t="s">
        <v>352</v>
      </c>
      <c r="K6" s="43" t="s">
        <v>308</v>
      </c>
      <c r="L6" s="64"/>
    </row>
    <row r="7" customFormat="false" ht="15" hidden="false" customHeight="false" outlineLevel="0" collapsed="false">
      <c r="B7" s="43"/>
      <c r="C7" s="44"/>
      <c r="D7" s="43"/>
      <c r="E7" s="43"/>
      <c r="F7" s="43"/>
      <c r="G7" s="44"/>
      <c r="H7" s="44"/>
      <c r="I7" s="43"/>
      <c r="J7" s="43"/>
      <c r="K7" s="43"/>
      <c r="L7" s="64"/>
    </row>
    <row r="8" customFormat="false" ht="15" hidden="false" customHeight="false" outlineLevel="0" collapsed="false">
      <c r="B8" s="43"/>
      <c r="C8" s="44"/>
      <c r="D8" s="43"/>
      <c r="E8" s="43"/>
      <c r="F8" s="43"/>
      <c r="G8" s="44"/>
      <c r="H8" s="44"/>
      <c r="I8" s="43"/>
      <c r="J8" s="43"/>
      <c r="K8" s="43"/>
      <c r="L8" s="64"/>
    </row>
    <row r="9" customFormat="false" ht="15" hidden="false" customHeight="false" outlineLevel="0" collapsed="false">
      <c r="B9" s="43"/>
      <c r="C9" s="44"/>
      <c r="D9" s="43"/>
      <c r="E9" s="43"/>
      <c r="F9" s="43"/>
      <c r="G9" s="44"/>
      <c r="H9" s="44"/>
      <c r="I9" s="43"/>
      <c r="J9" s="43"/>
      <c r="K9" s="43"/>
      <c r="L9" s="64"/>
    </row>
    <row r="10" customFormat="false" ht="15" hidden="false" customHeight="false" outlineLevel="0" collapsed="false">
      <c r="B10" s="43"/>
      <c r="C10" s="44"/>
      <c r="D10" s="43"/>
      <c r="E10" s="43"/>
      <c r="F10" s="43"/>
      <c r="G10" s="44"/>
      <c r="H10" s="44"/>
      <c r="I10" s="43"/>
      <c r="J10" s="43"/>
      <c r="K10" s="43"/>
      <c r="L10" s="64"/>
    </row>
    <row r="11" customFormat="false" ht="15" hidden="false" customHeight="false" outlineLevel="0" collapsed="false">
      <c r="B11" s="43"/>
      <c r="C11" s="44"/>
      <c r="D11" s="43"/>
      <c r="E11" s="43"/>
      <c r="F11" s="43"/>
      <c r="G11" s="44"/>
      <c r="H11" s="44"/>
      <c r="I11" s="43"/>
      <c r="J11" s="43"/>
      <c r="K11" s="43"/>
      <c r="L11" s="64"/>
    </row>
    <row r="12" customFormat="false" ht="15" hidden="false" customHeight="false" outlineLevel="0" collapsed="false">
      <c r="B12" s="43"/>
      <c r="C12" s="44"/>
      <c r="D12" s="43"/>
      <c r="E12" s="43"/>
      <c r="F12" s="43"/>
      <c r="G12" s="44"/>
      <c r="H12" s="44"/>
      <c r="I12" s="43"/>
      <c r="J12" s="43"/>
      <c r="K12" s="43"/>
      <c r="L12" s="64"/>
    </row>
    <row r="13" customFormat="false" ht="15" hidden="false" customHeight="false" outlineLevel="0" collapsed="false">
      <c r="B13" s="43"/>
      <c r="C13" s="44"/>
      <c r="D13" s="43"/>
      <c r="E13" s="43"/>
      <c r="F13" s="43"/>
      <c r="G13" s="44"/>
      <c r="H13" s="44"/>
      <c r="I13" s="43"/>
      <c r="J13" s="43"/>
      <c r="K13" s="43"/>
      <c r="L13" s="64"/>
    </row>
    <row r="14" customFormat="false" ht="15" hidden="false" customHeight="false" outlineLevel="0" collapsed="false">
      <c r="B14" s="43"/>
      <c r="C14" s="44"/>
      <c r="D14" s="43"/>
      <c r="E14" s="43"/>
      <c r="F14" s="43"/>
      <c r="G14" s="44"/>
      <c r="H14" s="44"/>
      <c r="I14" s="43"/>
      <c r="J14" s="43"/>
      <c r="K14" s="43"/>
      <c r="L14" s="64"/>
    </row>
    <row r="15" customFormat="false" ht="15" hidden="false" customHeight="false" outlineLevel="0" collapsed="false">
      <c r="B15" s="43"/>
      <c r="C15" s="44"/>
      <c r="D15" s="43"/>
      <c r="E15" s="43"/>
      <c r="F15" s="43"/>
      <c r="G15" s="44"/>
      <c r="H15" s="44"/>
      <c r="I15" s="43"/>
      <c r="J15" s="43"/>
      <c r="K15" s="43"/>
      <c r="L15" s="64"/>
    </row>
    <row r="16" customFormat="false" ht="15" hidden="false" customHeight="false" outlineLevel="0" collapsed="false">
      <c r="B16" s="43"/>
      <c r="C16" s="44"/>
      <c r="D16" s="43"/>
      <c r="E16" s="43"/>
      <c r="F16" s="43"/>
      <c r="G16" s="44"/>
      <c r="H16" s="44"/>
      <c r="I16" s="43"/>
      <c r="J16" s="43"/>
      <c r="K16" s="43"/>
      <c r="L16" s="64"/>
    </row>
    <row r="17" customFormat="false" ht="15" hidden="false" customHeight="false" outlineLevel="0" collapsed="false">
      <c r="B17" s="43"/>
      <c r="C17" s="44"/>
      <c r="D17" s="43"/>
      <c r="E17" s="43"/>
      <c r="F17" s="43"/>
      <c r="G17" s="44"/>
      <c r="H17" s="44"/>
      <c r="I17" s="43"/>
      <c r="J17" s="43"/>
      <c r="K17" s="43"/>
      <c r="L17" s="64"/>
    </row>
    <row r="18" customFormat="false" ht="15" hidden="false" customHeight="false" outlineLevel="0" collapsed="false">
      <c r="B18" s="43"/>
      <c r="C18" s="44"/>
      <c r="D18" s="43"/>
      <c r="E18" s="43"/>
      <c r="F18" s="43"/>
      <c r="G18" s="44"/>
      <c r="H18" s="44"/>
      <c r="I18" s="43"/>
      <c r="J18" s="43"/>
      <c r="K18" s="43"/>
      <c r="L18" s="64"/>
    </row>
    <row r="19" customFormat="false" ht="15" hidden="false" customHeight="false" outlineLevel="0" collapsed="false">
      <c r="B19" s="43"/>
      <c r="C19" s="44"/>
      <c r="D19" s="43"/>
      <c r="E19" s="43"/>
      <c r="F19" s="43"/>
      <c r="G19" s="44"/>
      <c r="H19" s="44"/>
      <c r="I19" s="43"/>
      <c r="J19" s="43"/>
      <c r="K19" s="43"/>
      <c r="L19" s="64"/>
    </row>
    <row r="20" customFormat="false" ht="15" hidden="false" customHeight="false" outlineLevel="0" collapsed="false">
      <c r="B20" s="43"/>
      <c r="C20" s="44"/>
      <c r="D20" s="43"/>
      <c r="E20" s="43"/>
      <c r="F20" s="43"/>
      <c r="G20" s="44"/>
      <c r="H20" s="44"/>
      <c r="I20" s="43"/>
      <c r="J20" s="43"/>
      <c r="K20" s="43"/>
      <c r="L20" s="64"/>
    </row>
    <row r="21" customFormat="false" ht="15" hidden="false" customHeight="false" outlineLevel="0" collapsed="false">
      <c r="B21" s="43"/>
      <c r="C21" s="44"/>
      <c r="D21" s="43"/>
      <c r="E21" s="43"/>
      <c r="F21" s="43"/>
      <c r="G21" s="44"/>
      <c r="H21" s="44"/>
      <c r="I21" s="43"/>
      <c r="J21" s="43"/>
      <c r="K21" s="43"/>
      <c r="L21" s="64"/>
    </row>
    <row r="22" customFormat="false" ht="15" hidden="false" customHeight="false" outlineLevel="0" collapsed="false">
      <c r="B22" s="43"/>
      <c r="C22" s="44"/>
      <c r="D22" s="43"/>
      <c r="E22" s="43"/>
      <c r="F22" s="43"/>
      <c r="G22" s="44"/>
      <c r="H22" s="44"/>
      <c r="I22" s="43"/>
      <c r="J22" s="43"/>
      <c r="K22" s="43"/>
      <c r="L22" s="64"/>
    </row>
    <row r="23" customFormat="false" ht="15" hidden="false" customHeight="false" outlineLevel="0" collapsed="false">
      <c r="B23" s="43"/>
      <c r="C23" s="44"/>
      <c r="D23" s="43"/>
      <c r="E23" s="43"/>
      <c r="F23" s="43"/>
      <c r="G23" s="44"/>
      <c r="H23" s="44"/>
      <c r="I23" s="43"/>
      <c r="J23" s="43"/>
      <c r="K23" s="43"/>
      <c r="L23" s="64"/>
    </row>
    <row r="24" customFormat="false" ht="15" hidden="false" customHeight="false" outlineLevel="0" collapsed="false">
      <c r="B24" s="43"/>
      <c r="C24" s="44"/>
      <c r="D24" s="43"/>
      <c r="E24" s="43"/>
      <c r="F24" s="43"/>
      <c r="G24" s="44"/>
      <c r="H24" s="44"/>
      <c r="I24" s="43"/>
      <c r="J24" s="43"/>
      <c r="K24" s="43"/>
      <c r="L24" s="64"/>
    </row>
    <row r="25" customFormat="false" ht="15" hidden="false" customHeight="false" outlineLevel="0" collapsed="false">
      <c r="B25" s="43"/>
      <c r="C25" s="44"/>
      <c r="D25" s="43"/>
      <c r="E25" s="43"/>
      <c r="F25" s="43"/>
      <c r="G25" s="44"/>
      <c r="H25" s="44"/>
      <c r="I25" s="43"/>
      <c r="J25" s="43"/>
      <c r="K25" s="43"/>
      <c r="L25" s="64"/>
    </row>
    <row r="26" customFormat="false" ht="15" hidden="false" customHeight="false" outlineLevel="0" collapsed="false">
      <c r="B26" s="43"/>
      <c r="C26" s="44"/>
      <c r="D26" s="43"/>
      <c r="E26" s="43"/>
      <c r="F26" s="43"/>
      <c r="G26" s="44"/>
      <c r="H26" s="44"/>
      <c r="I26" s="43"/>
      <c r="J26" s="43"/>
      <c r="K26" s="43"/>
      <c r="L26" s="64"/>
    </row>
    <row r="27" customFormat="false" ht="15" hidden="false" customHeight="false" outlineLevel="0" collapsed="false">
      <c r="B27" s="43"/>
      <c r="C27" s="44"/>
      <c r="D27" s="43"/>
      <c r="E27" s="43"/>
      <c r="F27" s="43"/>
      <c r="G27" s="44"/>
      <c r="H27" s="44"/>
      <c r="I27" s="43"/>
      <c r="J27" s="43"/>
      <c r="K27" s="43"/>
      <c r="L27" s="64"/>
    </row>
    <row r="28" customFormat="false" ht="15" hidden="false" customHeight="false" outlineLevel="0" collapsed="false">
      <c r="B28" s="43"/>
      <c r="C28" s="44"/>
      <c r="D28" s="43"/>
      <c r="E28" s="43"/>
      <c r="F28" s="43"/>
      <c r="G28" s="44"/>
      <c r="H28" s="44"/>
      <c r="I28" s="43"/>
      <c r="J28" s="43"/>
      <c r="K28" s="43"/>
      <c r="L28" s="64"/>
    </row>
    <row r="29" customFormat="false" ht="15" hidden="false" customHeight="false" outlineLevel="0" collapsed="false">
      <c r="B29" s="43"/>
      <c r="C29" s="44"/>
      <c r="D29" s="43"/>
      <c r="E29" s="43"/>
      <c r="F29" s="43"/>
      <c r="G29" s="44"/>
      <c r="H29" s="44"/>
      <c r="I29" s="43"/>
      <c r="J29" s="43"/>
      <c r="K29" s="43"/>
      <c r="L29" s="64"/>
    </row>
    <row r="30" customFormat="false" ht="15" hidden="false" customHeight="false" outlineLevel="0" collapsed="false">
      <c r="B30" s="43"/>
      <c r="C30" s="44"/>
      <c r="D30" s="43"/>
      <c r="E30" s="43"/>
      <c r="F30" s="43"/>
      <c r="G30" s="44"/>
      <c r="H30" s="44"/>
      <c r="I30" s="43"/>
      <c r="J30" s="43"/>
      <c r="K30" s="43"/>
      <c r="L30" s="64"/>
    </row>
    <row r="31" customFormat="false" ht="15" hidden="false" customHeight="false" outlineLevel="0" collapsed="false">
      <c r="B31" s="43"/>
      <c r="C31" s="44"/>
      <c r="D31" s="43"/>
      <c r="E31" s="43"/>
      <c r="F31" s="43"/>
      <c r="G31" s="44"/>
      <c r="H31" s="44"/>
      <c r="I31" s="43"/>
      <c r="J31" s="43"/>
      <c r="K31" s="43"/>
      <c r="L31" s="64"/>
    </row>
    <row r="32" customFormat="false" ht="15" hidden="false" customHeight="false" outlineLevel="0" collapsed="false">
      <c r="B32" s="43"/>
      <c r="C32" s="44"/>
      <c r="D32" s="43"/>
      <c r="E32" s="43"/>
      <c r="F32" s="43"/>
      <c r="G32" s="44"/>
      <c r="H32" s="44"/>
      <c r="I32" s="43"/>
      <c r="J32" s="43"/>
      <c r="K32" s="43"/>
      <c r="L32" s="64"/>
    </row>
    <row r="33" customFormat="false" ht="15" hidden="false" customHeight="false" outlineLevel="0" collapsed="false">
      <c r="B33" s="43"/>
      <c r="C33" s="44"/>
      <c r="D33" s="43"/>
      <c r="E33" s="43"/>
      <c r="F33" s="43"/>
      <c r="G33" s="44"/>
      <c r="H33" s="44"/>
      <c r="I33" s="43"/>
      <c r="J33" s="43"/>
      <c r="K33" s="43"/>
      <c r="L33" s="64"/>
    </row>
    <row r="34" customFormat="false" ht="15" hidden="false" customHeight="false" outlineLevel="0" collapsed="false">
      <c r="B34" s="43"/>
      <c r="C34" s="44"/>
      <c r="D34" s="43"/>
      <c r="E34" s="43"/>
      <c r="F34" s="43"/>
      <c r="G34" s="44"/>
      <c r="H34" s="44"/>
      <c r="I34" s="43"/>
      <c r="J34" s="43"/>
      <c r="K34" s="43"/>
      <c r="L34" s="64"/>
    </row>
    <row r="35" customFormat="false" ht="15" hidden="false" customHeight="false" outlineLevel="0" collapsed="false">
      <c r="B35" s="43"/>
      <c r="C35" s="44"/>
      <c r="D35" s="43"/>
      <c r="E35" s="43"/>
      <c r="F35" s="43"/>
      <c r="G35" s="44"/>
      <c r="H35" s="44"/>
      <c r="I35" s="43"/>
      <c r="J35" s="43"/>
      <c r="K35" s="43"/>
      <c r="L35" s="64"/>
    </row>
    <row r="36" customFormat="false" ht="15" hidden="false" customHeight="false" outlineLevel="0" collapsed="false">
      <c r="B36" s="43"/>
      <c r="C36" s="44"/>
      <c r="D36" s="43"/>
      <c r="E36" s="43"/>
      <c r="F36" s="43"/>
      <c r="G36" s="44"/>
      <c r="H36" s="44"/>
      <c r="I36" s="43"/>
      <c r="J36" s="43"/>
      <c r="K36" s="43"/>
      <c r="L36" s="64"/>
    </row>
    <row r="37" customFormat="false" ht="15" hidden="false" customHeight="false" outlineLevel="0" collapsed="false">
      <c r="B37" s="43"/>
      <c r="C37" s="44"/>
      <c r="D37" s="43"/>
      <c r="E37" s="43"/>
      <c r="F37" s="43"/>
      <c r="G37" s="44"/>
      <c r="H37" s="44"/>
      <c r="I37" s="43"/>
      <c r="J37" s="43"/>
      <c r="K37" s="43"/>
      <c r="L37" s="64"/>
    </row>
    <row r="38" customFormat="false" ht="15" hidden="false" customHeight="false" outlineLevel="0" collapsed="false">
      <c r="B38" s="43"/>
      <c r="C38" s="44"/>
      <c r="D38" s="43"/>
      <c r="E38" s="43"/>
      <c r="F38" s="43"/>
      <c r="G38" s="44"/>
      <c r="H38" s="44"/>
      <c r="I38" s="43"/>
      <c r="J38" s="43"/>
      <c r="K38" s="43"/>
      <c r="L38" s="64"/>
    </row>
    <row r="39" customFormat="false" ht="15" hidden="false" customHeight="false" outlineLevel="0" collapsed="false">
      <c r="B39" s="43"/>
      <c r="C39" s="44"/>
      <c r="D39" s="43"/>
      <c r="E39" s="43"/>
      <c r="F39" s="43"/>
      <c r="G39" s="44"/>
      <c r="H39" s="44"/>
      <c r="I39" s="43"/>
      <c r="J39" s="43"/>
      <c r="K39" s="43"/>
      <c r="L39" s="64"/>
    </row>
    <row r="40" customFormat="false" ht="15" hidden="false" customHeight="false" outlineLevel="0" collapsed="false">
      <c r="B40" s="43"/>
      <c r="C40" s="44"/>
      <c r="D40" s="43"/>
      <c r="E40" s="43"/>
      <c r="F40" s="43"/>
      <c r="G40" s="44"/>
      <c r="H40" s="44"/>
      <c r="I40" s="43"/>
      <c r="J40" s="43"/>
      <c r="K40" s="43"/>
      <c r="L40" s="64"/>
    </row>
    <row r="41" customFormat="false" ht="15" hidden="false" customHeight="false" outlineLevel="0" collapsed="false">
      <c r="B41" s="43"/>
      <c r="C41" s="44"/>
      <c r="D41" s="43"/>
      <c r="E41" s="43"/>
      <c r="F41" s="43"/>
      <c r="G41" s="44"/>
      <c r="H41" s="44"/>
      <c r="I41" s="43"/>
      <c r="J41" s="43"/>
      <c r="K41" s="43"/>
      <c r="L41" s="64"/>
    </row>
    <row r="42" customFormat="false" ht="15" hidden="false" customHeight="false" outlineLevel="0" collapsed="false">
      <c r="B42" s="43"/>
      <c r="C42" s="44"/>
      <c r="D42" s="43"/>
      <c r="E42" s="43"/>
      <c r="F42" s="43"/>
      <c r="G42" s="44"/>
      <c r="H42" s="44"/>
      <c r="I42" s="43"/>
      <c r="J42" s="43"/>
      <c r="K42" s="43"/>
      <c r="L42" s="64"/>
    </row>
    <row r="43" customFormat="false" ht="15" hidden="false" customHeight="false" outlineLevel="0" collapsed="false">
      <c r="B43" s="43"/>
      <c r="C43" s="44"/>
      <c r="D43" s="43"/>
      <c r="E43" s="43"/>
      <c r="F43" s="43"/>
      <c r="G43" s="44"/>
      <c r="H43" s="44"/>
      <c r="I43" s="43"/>
      <c r="J43" s="43"/>
      <c r="K43" s="43"/>
      <c r="L43" s="64"/>
    </row>
    <row r="44" customFormat="false" ht="15" hidden="false" customHeight="false" outlineLevel="0" collapsed="false">
      <c r="B44" s="43"/>
      <c r="C44" s="44"/>
      <c r="D44" s="43"/>
      <c r="E44" s="43"/>
      <c r="F44" s="43"/>
      <c r="G44" s="44"/>
      <c r="H44" s="44"/>
      <c r="I44" s="43"/>
      <c r="J44" s="43"/>
      <c r="K44" s="43"/>
      <c r="L44" s="64"/>
    </row>
  </sheetData>
  <mergeCells count="2">
    <mergeCell ref="A1:L1"/>
    <mergeCell ref="A2:L2"/>
  </mergeCells>
  <conditionalFormatting sqref="F5:F44">
    <cfRule type="expression" priority="2" aboveAverage="0" equalAverage="0" bottom="0" percent="0" rank="0" text="" dxfId="6">
      <formula>F5="High"</formula>
    </cfRule>
    <cfRule type="expression" priority="3" aboveAverage="0" equalAverage="0" bottom="0" percent="0" rank="0" text="" dxfId="2">
      <formula>F5="Medium"</formula>
    </cfRule>
    <cfRule type="expression" priority="4" aboveAverage="0" equalAverage="0" bottom="0" percent="0" rank="0" text="" dxfId="1">
      <formula>F5="Low"</formula>
    </cfRule>
  </conditionalFormatting>
  <conditionalFormatting sqref="K5:K44">
    <cfRule type="expression" priority="5" aboveAverage="0" equalAverage="0" bottom="0" percent="0" rank="0" text="" dxfId="3">
      <formula>K5="Closed"</formula>
    </cfRule>
  </conditionalFormatting>
  <dataValidations count="2">
    <dataValidation allowBlank="true" error="Pick a value from the list" errorStyle="stop" errorTitle="Invalid entry" operator="between" showDropDown="false" showErrorMessage="false" showInputMessage="false" sqref="F5:F44" type="list">
      <formula1>"High,Medium,Low"</formula1>
      <formula2>0</formula2>
    </dataValidation>
    <dataValidation allowBlank="true" error="Pick a value from the list" errorStyle="stop" errorTitle="Invalid entry" operator="between" showDropDown="false" showErrorMessage="false" showInputMessage="false" sqref="K5:K44" type="list">
      <formula1>"Open,In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7" min="2" style="0" width="20"/>
    <col collapsed="false" customWidth="true" hidden="false" outlineLevel="0" max="8" min="8" style="0" width="3"/>
  </cols>
  <sheetData>
    <row r="1" customFormat="false" ht="30" hidden="false" customHeight="true" outlineLevel="0" collapsed="false">
      <c r="A1" s="1" t="s">
        <v>28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29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B4" s="8" t="s">
        <v>30</v>
      </c>
      <c r="C4" s="8" t="s">
        <v>31</v>
      </c>
      <c r="D4" s="8" t="s">
        <v>32</v>
      </c>
      <c r="E4" s="8" t="s">
        <v>33</v>
      </c>
    </row>
    <row r="5" customFormat="false" ht="21.75" hidden="false" customHeight="true" outlineLevel="0" collapsed="false">
      <c r="B5" s="9" t="str">
        <f aca="false">'Project Info'!C5</f>
        <v>New Facility Fit-Out (sample)</v>
      </c>
      <c r="C5" s="9" t="str">
        <f aca="false">'Project Info'!C7</f>
        <v>A. Project Manager</v>
      </c>
      <c r="D5" s="9" t="str">
        <f aca="false">'Project Info'!F9</f>
        <v>On Track</v>
      </c>
      <c r="E5" s="9" t="str">
        <f aca="false">'Project Info'!F7</f>
        <v>2026-06-26</v>
      </c>
    </row>
    <row r="7" customFormat="false" ht="15" hidden="false" customHeight="false" outlineLevel="0" collapsed="false">
      <c r="B7" s="10" t="s">
        <v>34</v>
      </c>
      <c r="C7" s="10"/>
      <c r="D7" s="10" t="s">
        <v>35</v>
      </c>
      <c r="E7" s="10"/>
      <c r="F7" s="10" t="s">
        <v>36</v>
      </c>
      <c r="G7" s="10"/>
    </row>
    <row r="8" customFormat="false" ht="15" hidden="false" customHeight="false" outlineLevel="0" collapsed="false">
      <c r="B8" s="11" t="n">
        <f aca="false">Progress!I46</f>
        <v>0.525</v>
      </c>
      <c r="C8" s="11"/>
      <c r="D8" s="12" t="n">
        <f aca="false">Budget!L45</f>
        <v>46000</v>
      </c>
      <c r="E8" s="12"/>
      <c r="F8" s="11" t="n">
        <f aca="false">IFERROR(Budget!I45/Budget!G45,0)</f>
        <v>0.394456289978678</v>
      </c>
      <c r="G8" s="11"/>
    </row>
    <row r="9" customFormat="false" ht="15" hidden="false" customHeight="false" outlineLevel="0" collapsed="false">
      <c r="B9" s="11"/>
      <c r="C9" s="11"/>
      <c r="D9" s="12"/>
      <c r="E9" s="12"/>
      <c r="F9" s="11"/>
      <c r="G9" s="11"/>
    </row>
    <row r="11" customFormat="false" ht="15" hidden="false" customHeight="false" outlineLevel="0" collapsed="false">
      <c r="B11" s="13" t="s">
        <v>37</v>
      </c>
      <c r="C11" s="13"/>
      <c r="D11" s="14" t="s">
        <v>38</v>
      </c>
      <c r="E11" s="14"/>
      <c r="F11" s="13" t="s">
        <v>39</v>
      </c>
      <c r="G11" s="13"/>
    </row>
    <row r="12" customFormat="false" ht="15" hidden="false" customHeight="false" outlineLevel="0" collapsed="false">
      <c r="B12" s="15" t="n">
        <f aca="false">COUNTIF('Risk Register'!O5:O44,"Open")+COUNTIF('Risk Register'!O5:O44,"In Progress")</f>
        <v>5</v>
      </c>
      <c r="C12" s="15"/>
      <c r="D12" s="15" t="n">
        <f aca="false">COUNTIF('Risk Register'!J5:J44,"High")</f>
        <v>1</v>
      </c>
      <c r="E12" s="15"/>
      <c r="F12" s="15" t="n">
        <f aca="false">COUNTIF('Issue Register'!K5:K44,"Open")+COUNTIF('Issue Register'!K5:K44,"In Progress")</f>
        <v>2</v>
      </c>
      <c r="G12" s="15"/>
    </row>
    <row r="13" customFormat="false" ht="15" hidden="false" customHeight="false" outlineLevel="0" collapsed="false">
      <c r="B13" s="15"/>
      <c r="C13" s="15"/>
      <c r="D13" s="15"/>
      <c r="E13" s="15"/>
      <c r="F13" s="15"/>
      <c r="G13" s="15"/>
    </row>
    <row r="16" customFormat="false" ht="15" hidden="false" customHeight="false" outlineLevel="0" collapsed="false">
      <c r="B16" s="16" t="s">
        <v>40</v>
      </c>
      <c r="C16" s="16"/>
      <c r="D16" s="16"/>
      <c r="F16" s="16" t="s">
        <v>41</v>
      </c>
      <c r="G16" s="16"/>
    </row>
    <row r="17" customFormat="false" ht="15" hidden="false" customHeight="false" outlineLevel="0" collapsed="false">
      <c r="B17" s="17" t="s">
        <v>18</v>
      </c>
      <c r="C17" s="17"/>
      <c r="D17" s="18" t="n">
        <f aca="false">Budget!E45</f>
        <v>920000</v>
      </c>
      <c r="F17" s="19" t="s">
        <v>42</v>
      </c>
      <c r="G17" s="20" t="n">
        <f aca="false">COUNTIF('Risk Register'!J5:J44,"High")</f>
        <v>1</v>
      </c>
    </row>
    <row r="18" customFormat="false" ht="15" hidden="false" customHeight="false" outlineLevel="0" collapsed="false">
      <c r="B18" s="21" t="s">
        <v>43</v>
      </c>
      <c r="C18" s="21"/>
      <c r="D18" s="22" t="n">
        <f aca="false">Budget!F45</f>
        <v>18000</v>
      </c>
      <c r="F18" s="23" t="s">
        <v>44</v>
      </c>
      <c r="G18" s="20" t="n">
        <f aca="false">COUNTIF('Risk Register'!J5:J44,"Medium")</f>
        <v>3</v>
      </c>
    </row>
    <row r="19" customFormat="false" ht="15" hidden="false" customHeight="false" outlineLevel="0" collapsed="false">
      <c r="B19" s="17" t="s">
        <v>45</v>
      </c>
      <c r="C19" s="17"/>
      <c r="D19" s="18" t="n">
        <f aca="false">Budget!G45</f>
        <v>938000</v>
      </c>
      <c r="F19" s="24" t="s">
        <v>46</v>
      </c>
      <c r="G19" s="20" t="n">
        <f aca="false">COUNTIF('Risk Register'!J5:J44,"Low")</f>
        <v>1</v>
      </c>
    </row>
    <row r="20" customFormat="false" ht="15" hidden="false" customHeight="false" outlineLevel="0" collapsed="false">
      <c r="B20" s="21" t="s">
        <v>47</v>
      </c>
      <c r="C20" s="21"/>
      <c r="D20" s="22" t="n">
        <f aca="false">Budget!H45</f>
        <v>440000</v>
      </c>
      <c r="F20" s="17" t="s">
        <v>48</v>
      </c>
      <c r="G20" s="25" t="n">
        <f aca="false">Variations!G36</f>
        <v>18000</v>
      </c>
    </row>
    <row r="21" customFormat="false" ht="15" hidden="false" customHeight="false" outlineLevel="0" collapsed="false">
      <c r="B21" s="17" t="s">
        <v>49</v>
      </c>
      <c r="C21" s="17"/>
      <c r="D21" s="18" t="n">
        <f aca="false">Budget!I45</f>
        <v>370000</v>
      </c>
      <c r="F21" s="17" t="s">
        <v>50</v>
      </c>
      <c r="G21" s="26" t="n">
        <f aca="false">COUNTIF(Progress!J5:J44,"In Progress")</f>
        <v>3</v>
      </c>
    </row>
    <row r="22" customFormat="false" ht="15" hidden="false" customHeight="false" outlineLevel="0" collapsed="false">
      <c r="B22" s="21" t="s">
        <v>51</v>
      </c>
      <c r="C22" s="21"/>
      <c r="D22" s="22" t="n">
        <f aca="false">Budget!K45</f>
        <v>892000</v>
      </c>
      <c r="F22" s="17" t="s">
        <v>52</v>
      </c>
      <c r="G22" s="26" t="n">
        <f aca="false">COUNTIF(Progress!J5:J44,"Complete")</f>
        <v>2</v>
      </c>
    </row>
  </sheetData>
  <mergeCells count="22">
    <mergeCell ref="A1:G1"/>
    <mergeCell ref="A2:G2"/>
    <mergeCell ref="B7:C7"/>
    <mergeCell ref="D7:E7"/>
    <mergeCell ref="F7:G7"/>
    <mergeCell ref="B8:C9"/>
    <mergeCell ref="D8:E9"/>
    <mergeCell ref="F8:G9"/>
    <mergeCell ref="B11:C11"/>
    <mergeCell ref="D11:E11"/>
    <mergeCell ref="F11:G11"/>
    <mergeCell ref="B12:C13"/>
    <mergeCell ref="D12:E13"/>
    <mergeCell ref="F12:G13"/>
    <mergeCell ref="B16:D16"/>
    <mergeCell ref="F16:G16"/>
    <mergeCell ref="B17:C17"/>
    <mergeCell ref="B18:C18"/>
    <mergeCell ref="B19:C19"/>
    <mergeCell ref="B20:C20"/>
    <mergeCell ref="B21:C21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95"/>
    <col collapsed="false" customWidth="true" hidden="false" outlineLevel="0" max="4" min="4" style="0" width="3"/>
  </cols>
  <sheetData>
    <row r="1" customFormat="false" ht="30" hidden="false" customHeight="true" outlineLevel="0" collapsed="false">
      <c r="A1" s="1" t="s">
        <v>53</v>
      </c>
      <c r="B1" s="1"/>
      <c r="C1" s="1"/>
      <c r="D1" s="1"/>
    </row>
    <row r="2" customFormat="false" ht="18" hidden="false" customHeight="true" outlineLevel="0" collapsed="false">
      <c r="A2" s="2" t="s">
        <v>54</v>
      </c>
      <c r="B2" s="2"/>
      <c r="C2" s="2"/>
      <c r="D2" s="2"/>
    </row>
    <row r="4" customFormat="false" ht="30" hidden="false" customHeight="true" outlineLevel="0" collapsed="false">
      <c r="B4" s="27" t="s">
        <v>55</v>
      </c>
      <c r="C4" s="28" t="s">
        <v>56</v>
      </c>
    </row>
    <row r="5" customFormat="false" ht="55.5" hidden="false" customHeight="true" outlineLevel="0" collapsed="false">
      <c r="B5" s="29" t="s">
        <v>57</v>
      </c>
      <c r="C5" s="29"/>
    </row>
    <row r="6" customFormat="false" ht="30" hidden="false" customHeight="true" outlineLevel="0" collapsed="false">
      <c r="B6" s="27" t="s">
        <v>58</v>
      </c>
      <c r="C6" s="28" t="s">
        <v>59</v>
      </c>
    </row>
    <row r="7" customFormat="false" ht="55.5" hidden="false" customHeight="true" outlineLevel="0" collapsed="false">
      <c r="B7" s="29" t="s">
        <v>57</v>
      </c>
      <c r="C7" s="29"/>
    </row>
    <row r="8" customFormat="false" ht="30" hidden="false" customHeight="true" outlineLevel="0" collapsed="false">
      <c r="B8" s="27" t="s">
        <v>60</v>
      </c>
      <c r="C8" s="28" t="s">
        <v>61</v>
      </c>
    </row>
    <row r="9" customFormat="false" ht="55.5" hidden="false" customHeight="true" outlineLevel="0" collapsed="false">
      <c r="B9" s="29" t="s">
        <v>57</v>
      </c>
      <c r="C9" s="29"/>
    </row>
    <row r="10" customFormat="false" ht="30" hidden="false" customHeight="true" outlineLevel="0" collapsed="false">
      <c r="B10" s="27" t="s">
        <v>62</v>
      </c>
      <c r="C10" s="28" t="s">
        <v>63</v>
      </c>
    </row>
    <row r="11" customFormat="false" ht="55.5" hidden="false" customHeight="true" outlineLevel="0" collapsed="false">
      <c r="B11" s="29" t="s">
        <v>57</v>
      </c>
      <c r="C11" s="29"/>
    </row>
    <row r="12" customFormat="false" ht="30" hidden="false" customHeight="true" outlineLevel="0" collapsed="false">
      <c r="B12" s="27" t="s">
        <v>64</v>
      </c>
      <c r="C12" s="28" t="s">
        <v>65</v>
      </c>
    </row>
    <row r="13" customFormat="false" ht="55.5" hidden="false" customHeight="true" outlineLevel="0" collapsed="false">
      <c r="B13" s="29" t="s">
        <v>57</v>
      </c>
      <c r="C13" s="29"/>
    </row>
    <row r="14" customFormat="false" ht="30" hidden="false" customHeight="true" outlineLevel="0" collapsed="false">
      <c r="B14" s="27" t="s">
        <v>66</v>
      </c>
      <c r="C14" s="28" t="s">
        <v>67</v>
      </c>
    </row>
    <row r="15" customFormat="false" ht="55.5" hidden="false" customHeight="true" outlineLevel="0" collapsed="false">
      <c r="B15" s="29" t="s">
        <v>57</v>
      </c>
      <c r="C15" s="29"/>
    </row>
    <row r="16" customFormat="false" ht="30" hidden="false" customHeight="true" outlineLevel="0" collapsed="false">
      <c r="B16" s="27" t="s">
        <v>68</v>
      </c>
      <c r="C16" s="28" t="s">
        <v>69</v>
      </c>
    </row>
    <row r="17" customFormat="false" ht="55.5" hidden="false" customHeight="true" outlineLevel="0" collapsed="false">
      <c r="B17" s="29" t="s">
        <v>57</v>
      </c>
      <c r="C17" s="29"/>
    </row>
    <row r="18" customFormat="false" ht="30" hidden="false" customHeight="true" outlineLevel="0" collapsed="false">
      <c r="B18" s="27" t="s">
        <v>70</v>
      </c>
      <c r="C18" s="28" t="s">
        <v>71</v>
      </c>
    </row>
    <row r="19" customFormat="false" ht="55.5" hidden="false" customHeight="true" outlineLevel="0" collapsed="false">
      <c r="B19" s="29" t="s">
        <v>57</v>
      </c>
      <c r="C19" s="29"/>
    </row>
    <row r="20" customFormat="false" ht="30" hidden="false" customHeight="true" outlineLevel="0" collapsed="false">
      <c r="B20" s="27" t="s">
        <v>72</v>
      </c>
      <c r="C20" s="28" t="s">
        <v>73</v>
      </c>
    </row>
    <row r="21" customFormat="false" ht="55.5" hidden="false" customHeight="true" outlineLevel="0" collapsed="false">
      <c r="B21" s="29" t="s">
        <v>57</v>
      </c>
      <c r="C21" s="29"/>
    </row>
    <row r="22" customFormat="false" ht="30" hidden="false" customHeight="true" outlineLevel="0" collapsed="false">
      <c r="B22" s="27" t="s">
        <v>74</v>
      </c>
      <c r="C22" s="28" t="s">
        <v>75</v>
      </c>
    </row>
    <row r="23" customFormat="false" ht="55.5" hidden="false" customHeight="true" outlineLevel="0" collapsed="false">
      <c r="B23" s="29" t="s">
        <v>57</v>
      </c>
      <c r="C23" s="29"/>
    </row>
    <row r="24" customFormat="false" ht="30" hidden="false" customHeight="true" outlineLevel="0" collapsed="false">
      <c r="B24" s="27" t="s">
        <v>76</v>
      </c>
      <c r="C24" s="28" t="s">
        <v>77</v>
      </c>
    </row>
    <row r="25" customFormat="false" ht="55.5" hidden="false" customHeight="true" outlineLevel="0" collapsed="false">
      <c r="B25" s="29" t="s">
        <v>57</v>
      </c>
      <c r="C25" s="29"/>
    </row>
    <row r="26" customFormat="false" ht="30" hidden="false" customHeight="true" outlineLevel="0" collapsed="false">
      <c r="B26" s="27" t="s">
        <v>78</v>
      </c>
      <c r="C26" s="28" t="s">
        <v>79</v>
      </c>
    </row>
    <row r="27" customFormat="false" ht="55.5" hidden="false" customHeight="true" outlineLevel="0" collapsed="false">
      <c r="B27" s="29" t="s">
        <v>57</v>
      </c>
      <c r="C27" s="29"/>
    </row>
  </sheetData>
  <mergeCells count="14">
    <mergeCell ref="A1:D1"/>
    <mergeCell ref="A2:D2"/>
    <mergeCell ref="B5:C5"/>
    <mergeCell ref="B7:C7"/>
    <mergeCell ref="B9:C9"/>
    <mergeCell ref="B11:C11"/>
    <mergeCell ref="B13:C13"/>
    <mergeCell ref="B15:C15"/>
    <mergeCell ref="B17:C17"/>
    <mergeCell ref="B19:C19"/>
    <mergeCell ref="B21:C21"/>
    <mergeCell ref="B23:C23"/>
    <mergeCell ref="B25:C25"/>
    <mergeCell ref="B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8"/>
    <col collapsed="false" customWidth="true" hidden="false" outlineLevel="0" max="4" min="4" style="0" width="34"/>
    <col collapsed="false" customWidth="true" hidden="false" outlineLevel="0" max="5" min="5" style="0" width="46"/>
    <col collapsed="false" customWidth="true" hidden="false" outlineLevel="0" max="6" min="6" style="0" width="22"/>
    <col collapsed="false" customWidth="true" hidden="false" outlineLevel="0" max="7" min="7" style="0" width="18"/>
  </cols>
  <sheetData>
    <row r="1" customFormat="false" ht="30" hidden="false" customHeight="true" outlineLevel="0" collapsed="false">
      <c r="A1" s="1" t="s">
        <v>80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81</v>
      </c>
      <c r="B2" s="2"/>
      <c r="C2" s="2"/>
      <c r="D2" s="2"/>
      <c r="E2" s="2"/>
      <c r="F2" s="2"/>
      <c r="G2" s="2"/>
    </row>
    <row r="4" customFormat="false" ht="25.5" hidden="false" customHeight="true" outlineLevel="0" collapsed="false">
      <c r="B4" s="30" t="s">
        <v>82</v>
      </c>
      <c r="C4" s="30" t="s">
        <v>83</v>
      </c>
      <c r="D4" s="30" t="s">
        <v>84</v>
      </c>
      <c r="E4" s="30" t="s">
        <v>85</v>
      </c>
      <c r="F4" s="30" t="s">
        <v>86</v>
      </c>
      <c r="G4" s="30" t="s">
        <v>87</v>
      </c>
    </row>
    <row r="5" customFormat="false" ht="15" hidden="false" customHeight="false" outlineLevel="0" collapsed="false">
      <c r="B5" s="31" t="s">
        <v>88</v>
      </c>
      <c r="C5" s="31" t="s">
        <v>88</v>
      </c>
      <c r="D5" s="32" t="s">
        <v>89</v>
      </c>
      <c r="E5" s="32" t="s">
        <v>90</v>
      </c>
      <c r="F5" s="32" t="s">
        <v>91</v>
      </c>
      <c r="G5" s="31" t="s">
        <v>92</v>
      </c>
    </row>
    <row r="6" customFormat="false" ht="15" hidden="false" customHeight="false" outlineLevel="0" collapsed="false">
      <c r="B6" s="33" t="s">
        <v>93</v>
      </c>
      <c r="C6" s="33" t="s">
        <v>94</v>
      </c>
      <c r="D6" s="34" t="s">
        <v>95</v>
      </c>
      <c r="E6" s="35" t="s">
        <v>96</v>
      </c>
      <c r="F6" s="35" t="s">
        <v>97</v>
      </c>
      <c r="G6" s="33" t="s">
        <v>92</v>
      </c>
    </row>
    <row r="7" customFormat="false" ht="15" hidden="false" customHeight="false" outlineLevel="0" collapsed="false">
      <c r="B7" s="36" t="s">
        <v>98</v>
      </c>
      <c r="C7" s="36" t="s">
        <v>94</v>
      </c>
      <c r="D7" s="37" t="s">
        <v>99</v>
      </c>
      <c r="E7" s="38" t="s">
        <v>100</v>
      </c>
      <c r="F7" s="38" t="s">
        <v>101</v>
      </c>
      <c r="G7" s="36" t="s">
        <v>92</v>
      </c>
    </row>
    <row r="8" customFormat="false" ht="15" hidden="false" customHeight="false" outlineLevel="0" collapsed="false">
      <c r="B8" s="31" t="s">
        <v>94</v>
      </c>
      <c r="C8" s="31" t="s">
        <v>88</v>
      </c>
      <c r="D8" s="32" t="s">
        <v>102</v>
      </c>
      <c r="E8" s="32" t="s">
        <v>103</v>
      </c>
      <c r="F8" s="32" t="s">
        <v>104</v>
      </c>
      <c r="G8" s="31" t="s">
        <v>105</v>
      </c>
    </row>
    <row r="9" customFormat="false" ht="15" hidden="false" customHeight="false" outlineLevel="0" collapsed="false">
      <c r="B9" s="36" t="s">
        <v>106</v>
      </c>
      <c r="C9" s="36" t="s">
        <v>94</v>
      </c>
      <c r="D9" s="37" t="s">
        <v>107</v>
      </c>
      <c r="E9" s="38" t="s">
        <v>108</v>
      </c>
      <c r="F9" s="38" t="s">
        <v>109</v>
      </c>
      <c r="G9" s="36" t="s">
        <v>110</v>
      </c>
    </row>
    <row r="10" customFormat="false" ht="15" hidden="false" customHeight="false" outlineLevel="0" collapsed="false">
      <c r="B10" s="33" t="s">
        <v>111</v>
      </c>
      <c r="C10" s="33" t="s">
        <v>94</v>
      </c>
      <c r="D10" s="34" t="s">
        <v>112</v>
      </c>
      <c r="E10" s="35" t="s">
        <v>113</v>
      </c>
      <c r="F10" s="35" t="s">
        <v>114</v>
      </c>
      <c r="G10" s="33" t="s">
        <v>110</v>
      </c>
    </row>
    <row r="11" customFormat="false" ht="15" hidden="false" customHeight="false" outlineLevel="0" collapsed="false">
      <c r="B11" s="31" t="s">
        <v>115</v>
      </c>
      <c r="C11" s="31" t="s">
        <v>88</v>
      </c>
      <c r="D11" s="32" t="s">
        <v>116</v>
      </c>
      <c r="E11" s="32" t="s">
        <v>117</v>
      </c>
      <c r="F11" s="32" t="s">
        <v>118</v>
      </c>
      <c r="G11" s="31" t="s">
        <v>116</v>
      </c>
    </row>
    <row r="12" customFormat="false" ht="15" hidden="false" customHeight="false" outlineLevel="0" collapsed="false">
      <c r="B12" s="33" t="s">
        <v>119</v>
      </c>
      <c r="C12" s="33" t="s">
        <v>94</v>
      </c>
      <c r="D12" s="34" t="s">
        <v>120</v>
      </c>
      <c r="E12" s="35" t="s">
        <v>121</v>
      </c>
      <c r="F12" s="35" t="s">
        <v>122</v>
      </c>
      <c r="G12" s="33" t="s">
        <v>116</v>
      </c>
    </row>
    <row r="13" customFormat="false" ht="15" hidden="false" customHeight="false" outlineLevel="0" collapsed="false">
      <c r="B13" s="31" t="s">
        <v>123</v>
      </c>
      <c r="C13" s="31" t="s">
        <v>88</v>
      </c>
      <c r="D13" s="32" t="s">
        <v>124</v>
      </c>
      <c r="E13" s="32" t="s">
        <v>125</v>
      </c>
      <c r="F13" s="32" t="s">
        <v>126</v>
      </c>
      <c r="G13" s="31" t="s">
        <v>127</v>
      </c>
    </row>
    <row r="14" customFormat="false" ht="15" hidden="false" customHeight="false" outlineLevel="0" collapsed="false">
      <c r="B14" s="33" t="s">
        <v>128</v>
      </c>
      <c r="C14" s="33" t="s">
        <v>94</v>
      </c>
      <c r="D14" s="34" t="s">
        <v>129</v>
      </c>
      <c r="E14" s="35" t="s">
        <v>130</v>
      </c>
      <c r="F14" s="35" t="s">
        <v>131</v>
      </c>
      <c r="G14" s="33" t="s">
        <v>127</v>
      </c>
    </row>
    <row r="15" customFormat="false" ht="15" hidden="false" customHeight="false" outlineLevel="0" collapsed="false">
      <c r="B15" s="36" t="s">
        <v>132</v>
      </c>
      <c r="C15" s="36" t="s">
        <v>94</v>
      </c>
      <c r="D15" s="37" t="s">
        <v>133</v>
      </c>
      <c r="E15" s="38" t="s">
        <v>134</v>
      </c>
      <c r="F15" s="38" t="s">
        <v>135</v>
      </c>
      <c r="G15" s="36" t="s">
        <v>127</v>
      </c>
    </row>
    <row r="16" customFormat="false" ht="15" hidden="false" customHeight="false" outlineLevel="0" collapsed="false">
      <c r="B16" s="31" t="s">
        <v>136</v>
      </c>
      <c r="C16" s="31" t="s">
        <v>88</v>
      </c>
      <c r="D16" s="32" t="s">
        <v>137</v>
      </c>
      <c r="E16" s="32" t="s">
        <v>138</v>
      </c>
      <c r="F16" s="32" t="s">
        <v>139</v>
      </c>
      <c r="G16" s="31" t="s">
        <v>140</v>
      </c>
    </row>
    <row r="17" customFormat="false" ht="15" hidden="false" customHeight="false" outlineLevel="0" collapsed="false">
      <c r="B17" s="31" t="s">
        <v>141</v>
      </c>
      <c r="C17" s="31" t="s">
        <v>88</v>
      </c>
      <c r="D17" s="32" t="s">
        <v>142</v>
      </c>
      <c r="E17" s="32" t="s">
        <v>143</v>
      </c>
      <c r="F17" s="32" t="s">
        <v>144</v>
      </c>
      <c r="G17" s="31" t="s">
        <v>92</v>
      </c>
    </row>
    <row r="18" customFormat="false" ht="15" hidden="false" customHeight="false" outlineLevel="0" collapsed="false">
      <c r="B18" s="39"/>
      <c r="C18" s="39"/>
      <c r="D18" s="39"/>
      <c r="E18" s="39"/>
      <c r="F18" s="39"/>
      <c r="G18" s="39"/>
    </row>
    <row r="19" customFormat="false" ht="15" hidden="false" customHeight="false" outlineLevel="0" collapsed="false">
      <c r="B19" s="40"/>
      <c r="C19" s="40"/>
      <c r="D19" s="40"/>
      <c r="E19" s="40"/>
      <c r="F19" s="40"/>
      <c r="G19" s="40"/>
    </row>
    <row r="20" customFormat="false" ht="15" hidden="false" customHeight="false" outlineLevel="0" collapsed="false">
      <c r="B20" s="39"/>
      <c r="C20" s="39"/>
      <c r="D20" s="39"/>
      <c r="E20" s="39"/>
      <c r="F20" s="39"/>
      <c r="G20" s="39"/>
    </row>
    <row r="21" customFormat="false" ht="15" hidden="false" customHeight="false" outlineLevel="0" collapsed="false">
      <c r="B21" s="40"/>
      <c r="C21" s="40"/>
      <c r="D21" s="40"/>
      <c r="E21" s="40"/>
      <c r="F21" s="40"/>
      <c r="G21" s="40"/>
    </row>
    <row r="22" customFormat="false" ht="15" hidden="false" customHeight="false" outlineLevel="0" collapsed="false">
      <c r="B22" s="39"/>
      <c r="C22" s="39"/>
      <c r="D22" s="39"/>
      <c r="E22" s="39"/>
      <c r="F22" s="39"/>
      <c r="G22" s="39"/>
    </row>
    <row r="23" customFormat="false" ht="15" hidden="false" customHeight="false" outlineLevel="0" collapsed="false">
      <c r="B23" s="40"/>
      <c r="C23" s="40"/>
      <c r="D23" s="40"/>
      <c r="E23" s="40"/>
      <c r="F23" s="40"/>
      <c r="G23" s="40"/>
    </row>
    <row r="24" customFormat="false" ht="15" hidden="false" customHeight="false" outlineLevel="0" collapsed="false">
      <c r="B24" s="39"/>
      <c r="C24" s="39"/>
      <c r="D24" s="39"/>
      <c r="E24" s="39"/>
      <c r="F24" s="39"/>
      <c r="G24" s="39"/>
    </row>
    <row r="25" customFormat="false" ht="15" hidden="false" customHeight="false" outlineLevel="0" collapsed="false">
      <c r="B25" s="40"/>
      <c r="C25" s="40"/>
      <c r="D25" s="40"/>
      <c r="E25" s="40"/>
      <c r="F25" s="40"/>
      <c r="G25" s="40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8"/>
    <col collapsed="false" customWidth="true" hidden="false" outlineLevel="0" max="4" min="4" style="0" width="30"/>
    <col collapsed="false" customWidth="true" hidden="false" outlineLevel="0" max="5" min="5" style="0" width="34"/>
    <col collapsed="false" customWidth="true" hidden="false" outlineLevel="0" max="6" min="6" style="0" width="50"/>
  </cols>
  <sheetData>
    <row r="1" customFormat="false" ht="30" hidden="false" customHeight="true" outlineLevel="0" collapsed="false">
      <c r="A1" s="1" t="s">
        <v>145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146</v>
      </c>
      <c r="B2" s="2"/>
      <c r="C2" s="2"/>
      <c r="D2" s="2"/>
      <c r="E2" s="2"/>
      <c r="F2" s="2"/>
    </row>
    <row r="4" customFormat="false" ht="25.5" hidden="false" customHeight="true" outlineLevel="0" collapsed="false">
      <c r="B4" s="30" t="s">
        <v>147</v>
      </c>
      <c r="C4" s="30" t="s">
        <v>83</v>
      </c>
      <c r="D4" s="30" t="s">
        <v>148</v>
      </c>
      <c r="E4" s="30" t="s">
        <v>149</v>
      </c>
      <c r="F4" s="30" t="s">
        <v>150</v>
      </c>
    </row>
    <row r="5" customFormat="false" ht="15" hidden="false" customHeight="false" outlineLevel="0" collapsed="false">
      <c r="B5" s="31" t="s">
        <v>88</v>
      </c>
      <c r="C5" s="31" t="s">
        <v>88</v>
      </c>
      <c r="D5" s="32" t="s">
        <v>151</v>
      </c>
      <c r="E5" s="32"/>
      <c r="F5" s="32" t="s">
        <v>152</v>
      </c>
    </row>
    <row r="6" customFormat="false" ht="15" hidden="false" customHeight="false" outlineLevel="0" collapsed="false">
      <c r="B6" s="33" t="s">
        <v>93</v>
      </c>
      <c r="C6" s="33" t="s">
        <v>94</v>
      </c>
      <c r="D6" s="34" t="s">
        <v>151</v>
      </c>
      <c r="E6" s="35" t="s">
        <v>153</v>
      </c>
      <c r="F6" s="35" t="s">
        <v>154</v>
      </c>
    </row>
    <row r="7" customFormat="false" ht="15" hidden="false" customHeight="false" outlineLevel="0" collapsed="false">
      <c r="B7" s="36" t="s">
        <v>98</v>
      </c>
      <c r="C7" s="36" t="s">
        <v>94</v>
      </c>
      <c r="D7" s="37" t="s">
        <v>151</v>
      </c>
      <c r="E7" s="38" t="s">
        <v>155</v>
      </c>
      <c r="F7" s="38" t="s">
        <v>156</v>
      </c>
    </row>
    <row r="8" customFormat="false" ht="15" hidden="false" customHeight="false" outlineLevel="0" collapsed="false">
      <c r="B8" s="31" t="s">
        <v>94</v>
      </c>
      <c r="C8" s="31" t="s">
        <v>88</v>
      </c>
      <c r="D8" s="32" t="s">
        <v>157</v>
      </c>
      <c r="E8" s="32"/>
      <c r="F8" s="32" t="s">
        <v>158</v>
      </c>
    </row>
    <row r="9" customFormat="false" ht="15" hidden="false" customHeight="false" outlineLevel="0" collapsed="false">
      <c r="B9" s="36" t="s">
        <v>106</v>
      </c>
      <c r="C9" s="36" t="s">
        <v>94</v>
      </c>
      <c r="D9" s="37" t="s">
        <v>157</v>
      </c>
      <c r="E9" s="38" t="s">
        <v>159</v>
      </c>
      <c r="F9" s="38" t="s">
        <v>160</v>
      </c>
    </row>
    <row r="10" customFormat="false" ht="15" hidden="false" customHeight="false" outlineLevel="0" collapsed="false">
      <c r="B10" s="33" t="s">
        <v>111</v>
      </c>
      <c r="C10" s="33" t="s">
        <v>94</v>
      </c>
      <c r="D10" s="34" t="s">
        <v>157</v>
      </c>
      <c r="E10" s="35" t="s">
        <v>161</v>
      </c>
      <c r="F10" s="35" t="s">
        <v>162</v>
      </c>
    </row>
    <row r="11" customFormat="false" ht="15" hidden="false" customHeight="false" outlineLevel="0" collapsed="false">
      <c r="B11" s="36" t="s">
        <v>163</v>
      </c>
      <c r="C11" s="36" t="s">
        <v>94</v>
      </c>
      <c r="D11" s="37" t="s">
        <v>157</v>
      </c>
      <c r="E11" s="38" t="s">
        <v>164</v>
      </c>
      <c r="F11" s="38" t="s">
        <v>165</v>
      </c>
    </row>
    <row r="12" customFormat="false" ht="15" hidden="false" customHeight="false" outlineLevel="0" collapsed="false">
      <c r="B12" s="31" t="s">
        <v>115</v>
      </c>
      <c r="C12" s="31" t="s">
        <v>88</v>
      </c>
      <c r="D12" s="32" t="s">
        <v>166</v>
      </c>
      <c r="E12" s="32"/>
      <c r="F12" s="32" t="s">
        <v>167</v>
      </c>
    </row>
    <row r="13" customFormat="false" ht="15" hidden="false" customHeight="false" outlineLevel="0" collapsed="false">
      <c r="B13" s="36" t="s">
        <v>119</v>
      </c>
      <c r="C13" s="36" t="s">
        <v>94</v>
      </c>
      <c r="D13" s="37" t="s">
        <v>166</v>
      </c>
      <c r="E13" s="38" t="s">
        <v>168</v>
      </c>
      <c r="F13" s="38" t="s">
        <v>169</v>
      </c>
    </row>
    <row r="14" customFormat="false" ht="15" hidden="false" customHeight="false" outlineLevel="0" collapsed="false">
      <c r="B14" s="33" t="s">
        <v>170</v>
      </c>
      <c r="C14" s="33" t="s">
        <v>94</v>
      </c>
      <c r="D14" s="34" t="s">
        <v>166</v>
      </c>
      <c r="E14" s="35" t="s">
        <v>171</v>
      </c>
      <c r="F14" s="35" t="s">
        <v>172</v>
      </c>
    </row>
    <row r="15" customFormat="false" ht="15" hidden="false" customHeight="false" outlineLevel="0" collapsed="false">
      <c r="B15" s="31" t="s">
        <v>123</v>
      </c>
      <c r="C15" s="31" t="s">
        <v>88</v>
      </c>
      <c r="D15" s="32" t="s">
        <v>89</v>
      </c>
      <c r="E15" s="32"/>
      <c r="F15" s="32" t="s">
        <v>173</v>
      </c>
    </row>
    <row r="16" customFormat="false" ht="15" hidden="false" customHeight="false" outlineLevel="0" collapsed="false">
      <c r="B16" s="33" t="s">
        <v>128</v>
      </c>
      <c r="C16" s="33" t="s">
        <v>94</v>
      </c>
      <c r="D16" s="34" t="s">
        <v>89</v>
      </c>
      <c r="E16" s="35" t="s">
        <v>174</v>
      </c>
      <c r="F16" s="35" t="s">
        <v>175</v>
      </c>
    </row>
    <row r="17" customFormat="false" ht="15" hidden="false" customHeight="false" outlineLevel="0" collapsed="false">
      <c r="B17" s="36" t="s">
        <v>132</v>
      </c>
      <c r="C17" s="36" t="s">
        <v>94</v>
      </c>
      <c r="D17" s="37" t="s">
        <v>89</v>
      </c>
      <c r="E17" s="38" t="s">
        <v>176</v>
      </c>
      <c r="F17" s="38" t="s">
        <v>177</v>
      </c>
    </row>
    <row r="18" customFormat="false" ht="15" hidden="false" customHeight="false" outlineLevel="0" collapsed="false">
      <c r="B18" s="31" t="s">
        <v>136</v>
      </c>
      <c r="C18" s="31" t="s">
        <v>88</v>
      </c>
      <c r="D18" s="32" t="s">
        <v>178</v>
      </c>
      <c r="E18" s="32"/>
      <c r="F18" s="32" t="s">
        <v>179</v>
      </c>
    </row>
    <row r="19" customFormat="false" ht="15" hidden="false" customHeight="false" outlineLevel="0" collapsed="false">
      <c r="B19" s="36" t="s">
        <v>180</v>
      </c>
      <c r="C19" s="36" t="s">
        <v>94</v>
      </c>
      <c r="D19" s="37" t="s">
        <v>178</v>
      </c>
      <c r="E19" s="38" t="s">
        <v>181</v>
      </c>
      <c r="F19" s="38" t="s">
        <v>182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10" min="3" style="0" width="11"/>
  </cols>
  <sheetData>
    <row r="1" customFormat="false" ht="30" hidden="false" customHeight="true" outlineLevel="0" collapsed="false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33.75" hidden="false" customHeight="true" outlineLevel="0" collapsed="false">
      <c r="B4" s="30" t="s">
        <v>185</v>
      </c>
      <c r="C4" s="30" t="s">
        <v>16</v>
      </c>
      <c r="D4" s="30" t="s">
        <v>186</v>
      </c>
      <c r="E4" s="30" t="s">
        <v>187</v>
      </c>
      <c r="F4" s="30" t="s">
        <v>188</v>
      </c>
      <c r="G4" s="30" t="s">
        <v>189</v>
      </c>
      <c r="H4" s="30" t="s">
        <v>190</v>
      </c>
      <c r="I4" s="30" t="s">
        <v>191</v>
      </c>
      <c r="J4" s="30" t="s">
        <v>192</v>
      </c>
    </row>
    <row r="5" customFormat="false" ht="15" hidden="false" customHeight="false" outlineLevel="0" collapsed="false">
      <c r="B5" s="32" t="s">
        <v>193</v>
      </c>
      <c r="C5" s="41" t="s">
        <v>194</v>
      </c>
      <c r="D5" s="41" t="s">
        <v>195</v>
      </c>
      <c r="E5" s="41" t="s">
        <v>196</v>
      </c>
      <c r="F5" s="41" t="s">
        <v>196</v>
      </c>
      <c r="G5" s="41" t="s">
        <v>196</v>
      </c>
      <c r="H5" s="41" t="s">
        <v>196</v>
      </c>
      <c r="I5" s="41" t="s">
        <v>194</v>
      </c>
      <c r="J5" s="41" t="s">
        <v>196</v>
      </c>
    </row>
    <row r="6" customFormat="false" ht="15" hidden="false" customHeight="false" outlineLevel="0" collapsed="false">
      <c r="B6" s="42" t="s">
        <v>197</v>
      </c>
      <c r="C6" s="41" t="s">
        <v>195</v>
      </c>
      <c r="D6" s="41" t="s">
        <v>198</v>
      </c>
      <c r="E6" s="41" t="s">
        <v>196</v>
      </c>
      <c r="F6" s="41" t="s">
        <v>194</v>
      </c>
      <c r="G6" s="41" t="s">
        <v>194</v>
      </c>
      <c r="H6" s="41" t="s">
        <v>194</v>
      </c>
      <c r="I6" s="41" t="s">
        <v>196</v>
      </c>
      <c r="J6" s="41" t="s">
        <v>194</v>
      </c>
    </row>
    <row r="7" customFormat="false" ht="15" hidden="false" customHeight="false" outlineLevel="0" collapsed="false">
      <c r="B7" s="32" t="s">
        <v>199</v>
      </c>
      <c r="C7" s="41" t="s">
        <v>194</v>
      </c>
      <c r="D7" s="41" t="s">
        <v>195</v>
      </c>
      <c r="E7" s="41" t="s">
        <v>198</v>
      </c>
      <c r="F7" s="41" t="s">
        <v>194</v>
      </c>
      <c r="G7" s="41" t="s">
        <v>196</v>
      </c>
      <c r="H7" s="41" t="s">
        <v>196</v>
      </c>
      <c r="I7" s="41" t="s">
        <v>196</v>
      </c>
      <c r="J7" s="41" t="s">
        <v>194</v>
      </c>
    </row>
    <row r="8" customFormat="false" ht="15" hidden="false" customHeight="false" outlineLevel="0" collapsed="false">
      <c r="B8" s="42" t="s">
        <v>200</v>
      </c>
      <c r="C8" s="41" t="s">
        <v>194</v>
      </c>
      <c r="D8" s="41" t="s">
        <v>195</v>
      </c>
      <c r="E8" s="41" t="s">
        <v>198</v>
      </c>
      <c r="F8" s="41" t="s">
        <v>196</v>
      </c>
      <c r="G8" s="41" t="s">
        <v>196</v>
      </c>
      <c r="H8" s="41" t="s">
        <v>196</v>
      </c>
      <c r="I8" s="41" t="s">
        <v>194</v>
      </c>
      <c r="J8" s="41" t="s">
        <v>194</v>
      </c>
    </row>
    <row r="9" customFormat="false" ht="15" hidden="false" customHeight="false" outlineLevel="0" collapsed="false">
      <c r="B9" s="32" t="s">
        <v>201</v>
      </c>
      <c r="C9" s="41" t="s">
        <v>194</v>
      </c>
      <c r="D9" s="41" t="s">
        <v>195</v>
      </c>
      <c r="E9" s="41" t="s">
        <v>196</v>
      </c>
      <c r="F9" s="41" t="s">
        <v>198</v>
      </c>
      <c r="G9" s="41" t="s">
        <v>196</v>
      </c>
      <c r="H9" s="41" t="s">
        <v>194</v>
      </c>
      <c r="I9" s="41" t="s">
        <v>194</v>
      </c>
      <c r="J9" s="41" t="s">
        <v>196</v>
      </c>
    </row>
    <row r="10" customFormat="false" ht="15" hidden="false" customHeight="false" outlineLevel="0" collapsed="false">
      <c r="B10" s="42" t="s">
        <v>202</v>
      </c>
      <c r="C10" s="41" t="s">
        <v>194</v>
      </c>
      <c r="D10" s="41" t="s">
        <v>195</v>
      </c>
      <c r="E10" s="41" t="s">
        <v>194</v>
      </c>
      <c r="F10" s="41" t="s">
        <v>196</v>
      </c>
      <c r="G10" s="41" t="s">
        <v>198</v>
      </c>
      <c r="H10" s="41" t="s">
        <v>196</v>
      </c>
      <c r="I10" s="41" t="s">
        <v>194</v>
      </c>
      <c r="J10" s="41" t="s">
        <v>194</v>
      </c>
    </row>
    <row r="11" customFormat="false" ht="15" hidden="false" customHeight="false" outlineLevel="0" collapsed="false">
      <c r="B11" s="32" t="s">
        <v>203</v>
      </c>
      <c r="C11" s="41" t="s">
        <v>194</v>
      </c>
      <c r="D11" s="41" t="s">
        <v>195</v>
      </c>
      <c r="E11" s="41" t="s">
        <v>196</v>
      </c>
      <c r="F11" s="41" t="s">
        <v>194</v>
      </c>
      <c r="G11" s="41" t="s">
        <v>196</v>
      </c>
      <c r="H11" s="41" t="s">
        <v>198</v>
      </c>
      <c r="I11" s="41" t="s">
        <v>194</v>
      </c>
      <c r="J11" s="41" t="s">
        <v>194</v>
      </c>
    </row>
    <row r="12" customFormat="false" ht="15" hidden="false" customHeight="false" outlineLevel="0" collapsed="false">
      <c r="B12" s="42" t="s">
        <v>204</v>
      </c>
      <c r="C12" s="41" t="s">
        <v>194</v>
      </c>
      <c r="D12" s="41" t="s">
        <v>195</v>
      </c>
      <c r="E12" s="41" t="s">
        <v>196</v>
      </c>
      <c r="F12" s="41" t="s">
        <v>194</v>
      </c>
      <c r="G12" s="41" t="s">
        <v>196</v>
      </c>
      <c r="H12" s="41" t="s">
        <v>198</v>
      </c>
      <c r="I12" s="41" t="s">
        <v>196</v>
      </c>
      <c r="J12" s="41" t="s">
        <v>194</v>
      </c>
    </row>
    <row r="13" customFormat="false" ht="15" hidden="false" customHeight="false" outlineLevel="0" collapsed="false">
      <c r="B13" s="32" t="s">
        <v>205</v>
      </c>
      <c r="C13" s="41" t="s">
        <v>196</v>
      </c>
      <c r="D13" s="41" t="s">
        <v>195</v>
      </c>
      <c r="E13" s="41" t="s">
        <v>196</v>
      </c>
      <c r="F13" s="41" t="s">
        <v>196</v>
      </c>
      <c r="G13" s="41" t="s">
        <v>196</v>
      </c>
      <c r="H13" s="41" t="s">
        <v>196</v>
      </c>
      <c r="I13" s="41" t="s">
        <v>194</v>
      </c>
      <c r="J13" s="41" t="s">
        <v>196</v>
      </c>
    </row>
    <row r="14" customFormat="false" ht="15" hidden="false" customHeight="false" outlineLevel="0" collapsed="false">
      <c r="B14" s="42" t="s">
        <v>206</v>
      </c>
      <c r="C14" s="41" t="s">
        <v>195</v>
      </c>
      <c r="D14" s="41" t="s">
        <v>198</v>
      </c>
      <c r="E14" s="41" t="s">
        <v>196</v>
      </c>
      <c r="F14" s="41" t="s">
        <v>196</v>
      </c>
      <c r="G14" s="41" t="s">
        <v>196</v>
      </c>
      <c r="H14" s="41" t="s">
        <v>194</v>
      </c>
      <c r="I14" s="41" t="s">
        <v>196</v>
      </c>
      <c r="J14" s="41" t="s">
        <v>196</v>
      </c>
    </row>
    <row r="15" customFormat="false" ht="15" hidden="false" customHeight="false" outlineLevel="0" collapsed="false">
      <c r="B15" s="32" t="s">
        <v>207</v>
      </c>
      <c r="C15" s="41" t="s">
        <v>194</v>
      </c>
      <c r="D15" s="41" t="s">
        <v>195</v>
      </c>
      <c r="E15" s="41" t="s">
        <v>194</v>
      </c>
      <c r="F15" s="41" t="s">
        <v>194</v>
      </c>
      <c r="G15" s="41" t="s">
        <v>194</v>
      </c>
      <c r="H15" s="41" t="s">
        <v>194</v>
      </c>
      <c r="I15" s="41" t="s">
        <v>194</v>
      </c>
      <c r="J15" s="41" t="s">
        <v>196</v>
      </c>
    </row>
    <row r="16" customFormat="false" ht="15" hidden="false" customHeight="false" outlineLevel="0" collapsed="false">
      <c r="B16" s="42" t="s">
        <v>208</v>
      </c>
      <c r="C16" s="41" t="s">
        <v>195</v>
      </c>
      <c r="D16" s="41" t="s">
        <v>198</v>
      </c>
      <c r="E16" s="41" t="s">
        <v>196</v>
      </c>
      <c r="F16" s="41" t="s">
        <v>196</v>
      </c>
      <c r="G16" s="41" t="s">
        <v>196</v>
      </c>
      <c r="H16" s="41" t="s">
        <v>196</v>
      </c>
      <c r="I16" s="41" t="s">
        <v>196</v>
      </c>
      <c r="J16" s="41" t="s">
        <v>194</v>
      </c>
    </row>
  </sheetData>
  <mergeCells count="2">
    <mergeCell ref="A1:J1"/>
    <mergeCell ref="A2:J2"/>
  </mergeCells>
  <conditionalFormatting sqref="C5:J16">
    <cfRule type="expression" priority="2" aboveAverage="0" equalAverage="0" bottom="0" percent="0" rank="0" text="" dxfId="0">
      <formula>C5="A"</formula>
    </cfRule>
    <cfRule type="expression" priority="3" aboveAverage="0" equalAverage="0" bottom="0" percent="0" rank="0" text="" dxfId="1">
      <formula>C5="R"</formula>
    </cfRule>
    <cfRule type="expression" priority="4" aboveAverage="0" equalAverage="0" bottom="0" percent="0" rank="0" text="" dxfId="2">
      <formula>C5="C"</formula>
    </cfRule>
    <cfRule type="expression" priority="5" aboveAverage="0" equalAverage="0" bottom="0" percent="0" rank="0" text="" dxfId="3">
      <formula>C5="I"</formula>
    </cfRule>
  </conditionalFormatting>
  <dataValidations count="1">
    <dataValidation allowBlank="true" error="Pick a value from the list" errorStyle="stop" errorTitle="Invalid entry" operator="between" showDropDown="false" showErrorMessage="false" showInputMessage="false" sqref="C5:J16" type="list">
      <formula1>"R,A,C,I"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34"/>
    <col collapsed="false" customWidth="true" hidden="false" outlineLevel="0" max="4" min="4" style="0" width="16"/>
    <col collapsed="false" customWidth="true" hidden="false" outlineLevel="0" max="6" min="5" style="0" width="13"/>
    <col collapsed="false" customWidth="true" hidden="false" outlineLevel="0" max="7" min="7" style="0" width="15"/>
    <col collapsed="false" customWidth="true" hidden="false" outlineLevel="0" max="8" min="8" style="0" width="9"/>
    <col collapsed="false" customWidth="true" hidden="false" outlineLevel="0" max="9" min="9" style="0" width="12"/>
    <col collapsed="false" customWidth="true" hidden="false" outlineLevel="0" max="10" min="10" style="0" width="15"/>
    <col collapsed="false" customWidth="true" hidden="false" outlineLevel="0" max="11" min="11" style="0" width="12"/>
    <col collapsed="false" customWidth="true" hidden="false" outlineLevel="0" max="12" min="12" style="0" width="26"/>
  </cols>
  <sheetData>
    <row r="1" customFormat="false" ht="30" hidden="false" customHeight="true" outlineLevel="0" collapsed="false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210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0" hidden="false" customHeight="true" outlineLevel="0" collapsed="false">
      <c r="B4" s="30" t="s">
        <v>82</v>
      </c>
      <c r="C4" s="30" t="s">
        <v>211</v>
      </c>
      <c r="D4" s="30" t="s">
        <v>87</v>
      </c>
      <c r="E4" s="30" t="s">
        <v>212</v>
      </c>
      <c r="F4" s="30" t="s">
        <v>213</v>
      </c>
      <c r="G4" s="30" t="s">
        <v>214</v>
      </c>
      <c r="H4" s="30" t="s">
        <v>215</v>
      </c>
      <c r="I4" s="30" t="s">
        <v>216</v>
      </c>
      <c r="J4" s="30" t="s">
        <v>32</v>
      </c>
      <c r="K4" s="30" t="s">
        <v>217</v>
      </c>
      <c r="L4" s="30" t="s">
        <v>218</v>
      </c>
    </row>
    <row r="5" customFormat="false" ht="15" hidden="false" customHeight="false" outlineLevel="0" collapsed="false">
      <c r="B5" s="43" t="s">
        <v>93</v>
      </c>
      <c r="C5" s="44" t="s">
        <v>219</v>
      </c>
      <c r="D5" s="44" t="s">
        <v>92</v>
      </c>
      <c r="E5" s="36" t="s">
        <v>7</v>
      </c>
      <c r="F5" s="36" t="s">
        <v>220</v>
      </c>
      <c r="G5" s="36" t="s">
        <v>221</v>
      </c>
      <c r="H5" s="45" t="n">
        <v>10</v>
      </c>
      <c r="I5" s="46" t="n">
        <v>1</v>
      </c>
      <c r="J5" s="36" t="s">
        <v>222</v>
      </c>
      <c r="K5" s="47" t="n">
        <f aca="false">IF(OR($F5="",$G5=""),"",$G5-$F5)</f>
        <v>-1</v>
      </c>
      <c r="L5" s="48"/>
    </row>
    <row r="6" customFormat="false" ht="15" hidden="false" customHeight="false" outlineLevel="0" collapsed="false">
      <c r="B6" s="43" t="s">
        <v>106</v>
      </c>
      <c r="C6" s="44" t="s">
        <v>199</v>
      </c>
      <c r="D6" s="44" t="s">
        <v>110</v>
      </c>
      <c r="E6" s="33" t="s">
        <v>223</v>
      </c>
      <c r="F6" s="33" t="s">
        <v>224</v>
      </c>
      <c r="G6" s="33" t="s">
        <v>225</v>
      </c>
      <c r="H6" s="45" t="n">
        <v>15</v>
      </c>
      <c r="I6" s="46" t="n">
        <v>1</v>
      </c>
      <c r="J6" s="33" t="s">
        <v>222</v>
      </c>
      <c r="K6" s="49" t="n">
        <f aca="false">IF(OR($F6="",$G6=""),"",$G6-$F6)</f>
        <v>4</v>
      </c>
      <c r="L6" s="48"/>
    </row>
    <row r="7" customFormat="false" ht="15" hidden="false" customHeight="false" outlineLevel="0" collapsed="false">
      <c r="B7" s="43" t="s">
        <v>111</v>
      </c>
      <c r="C7" s="44" t="s">
        <v>226</v>
      </c>
      <c r="D7" s="44" t="s">
        <v>110</v>
      </c>
      <c r="E7" s="36" t="s">
        <v>227</v>
      </c>
      <c r="F7" s="36" t="s">
        <v>228</v>
      </c>
      <c r="G7" s="36" t="s">
        <v>229</v>
      </c>
      <c r="H7" s="45" t="n">
        <v>20</v>
      </c>
      <c r="I7" s="46" t="n">
        <v>0.85</v>
      </c>
      <c r="J7" s="36" t="s">
        <v>230</v>
      </c>
      <c r="K7" s="47" t="n">
        <f aca="false">IF(OR($F7="",$G7=""),"",$G7-$F7)</f>
        <v>8</v>
      </c>
      <c r="L7" s="48"/>
    </row>
    <row r="8" customFormat="false" ht="15" hidden="false" customHeight="false" outlineLevel="0" collapsed="false">
      <c r="B8" s="43" t="s">
        <v>119</v>
      </c>
      <c r="C8" s="44" t="s">
        <v>231</v>
      </c>
      <c r="D8" s="44" t="s">
        <v>116</v>
      </c>
      <c r="E8" s="33" t="s">
        <v>232</v>
      </c>
      <c r="F8" s="33" t="s">
        <v>233</v>
      </c>
      <c r="G8" s="33" t="s">
        <v>234</v>
      </c>
      <c r="H8" s="45" t="n">
        <v>10</v>
      </c>
      <c r="I8" s="46" t="n">
        <v>0.6</v>
      </c>
      <c r="J8" s="33" t="s">
        <v>230</v>
      </c>
      <c r="K8" s="49" t="n">
        <f aca="false">IF(OR($F8="",$G8=""),"",$G8-$F8)</f>
        <v>5</v>
      </c>
      <c r="L8" s="48"/>
    </row>
    <row r="9" customFormat="false" ht="15" hidden="false" customHeight="false" outlineLevel="0" collapsed="false">
      <c r="B9" s="43" t="s">
        <v>128</v>
      </c>
      <c r="C9" s="44" t="s">
        <v>235</v>
      </c>
      <c r="D9" s="44" t="s">
        <v>127</v>
      </c>
      <c r="E9" s="36" t="s">
        <v>229</v>
      </c>
      <c r="F9" s="36" t="s">
        <v>236</v>
      </c>
      <c r="G9" s="36"/>
      <c r="H9" s="45" t="n">
        <v>15</v>
      </c>
      <c r="I9" s="46" t="n">
        <v>0.3</v>
      </c>
      <c r="J9" s="36" t="s">
        <v>230</v>
      </c>
      <c r="K9" s="47" t="str">
        <f aca="false">IF(OR($F9="",$G9=""),"",$G9-$F9)</f>
        <v/>
      </c>
      <c r="L9" s="48"/>
    </row>
    <row r="10" customFormat="false" ht="15" hidden="false" customHeight="false" outlineLevel="0" collapsed="false">
      <c r="B10" s="43" t="s">
        <v>132</v>
      </c>
      <c r="C10" s="44" t="s">
        <v>237</v>
      </c>
      <c r="D10" s="44" t="s">
        <v>127</v>
      </c>
      <c r="E10" s="33" t="s">
        <v>238</v>
      </c>
      <c r="F10" s="33" t="s">
        <v>239</v>
      </c>
      <c r="G10" s="33"/>
      <c r="H10" s="45" t="n">
        <v>20</v>
      </c>
      <c r="I10" s="46" t="n">
        <v>0</v>
      </c>
      <c r="J10" s="33" t="s">
        <v>240</v>
      </c>
      <c r="K10" s="49" t="str">
        <f aca="false">IF(OR($F10="",$G10=""),"",$G10-$F10)</f>
        <v/>
      </c>
      <c r="L10" s="48"/>
    </row>
    <row r="11" customFormat="false" ht="15" hidden="false" customHeight="false" outlineLevel="0" collapsed="false">
      <c r="B11" s="43" t="s">
        <v>136</v>
      </c>
      <c r="C11" s="44" t="s">
        <v>204</v>
      </c>
      <c r="D11" s="44" t="s">
        <v>140</v>
      </c>
      <c r="E11" s="36" t="s">
        <v>241</v>
      </c>
      <c r="F11" s="36" t="s">
        <v>242</v>
      </c>
      <c r="G11" s="36"/>
      <c r="H11" s="45" t="n">
        <v>7</v>
      </c>
      <c r="I11" s="46" t="n">
        <v>0</v>
      </c>
      <c r="J11" s="36" t="s">
        <v>240</v>
      </c>
      <c r="K11" s="47" t="str">
        <f aca="false">IF(OR($F11="",$G11=""),"",$G11-$F11)</f>
        <v/>
      </c>
      <c r="L11" s="48"/>
    </row>
    <row r="12" customFormat="false" ht="15" hidden="false" customHeight="false" outlineLevel="0" collapsed="false">
      <c r="B12" s="43" t="s">
        <v>141</v>
      </c>
      <c r="C12" s="44" t="s">
        <v>208</v>
      </c>
      <c r="D12" s="44" t="s">
        <v>92</v>
      </c>
      <c r="E12" s="33" t="s">
        <v>243</v>
      </c>
      <c r="F12" s="33" t="s">
        <v>11</v>
      </c>
      <c r="G12" s="33"/>
      <c r="H12" s="45" t="n">
        <v>3</v>
      </c>
      <c r="I12" s="46" t="n">
        <v>0</v>
      </c>
      <c r="J12" s="33" t="s">
        <v>240</v>
      </c>
      <c r="K12" s="49" t="str">
        <f aca="false">IF(OR($F12="",$G12=""),"",$G12-$F12)</f>
        <v/>
      </c>
      <c r="L12" s="48"/>
    </row>
    <row r="13" customFormat="false" ht="15" hidden="false" customHeight="false" outlineLevel="0" collapsed="false">
      <c r="B13" s="43"/>
      <c r="C13" s="44"/>
      <c r="D13" s="44"/>
      <c r="E13" s="36"/>
      <c r="F13" s="36"/>
      <c r="G13" s="36"/>
      <c r="H13" s="45"/>
      <c r="I13" s="46"/>
      <c r="J13" s="36"/>
      <c r="K13" s="47" t="str">
        <f aca="false">IF(OR($F13="",$G13=""),"",$G13-$F13)</f>
        <v/>
      </c>
      <c r="L13" s="48"/>
    </row>
    <row r="14" customFormat="false" ht="15" hidden="false" customHeight="false" outlineLevel="0" collapsed="false">
      <c r="B14" s="43"/>
      <c r="C14" s="44"/>
      <c r="D14" s="44"/>
      <c r="E14" s="33"/>
      <c r="F14" s="33"/>
      <c r="G14" s="33"/>
      <c r="H14" s="45"/>
      <c r="I14" s="46"/>
      <c r="J14" s="33"/>
      <c r="K14" s="49" t="str">
        <f aca="false">IF(OR($F14="",$G14=""),"",$G14-$F14)</f>
        <v/>
      </c>
      <c r="L14" s="48"/>
    </row>
    <row r="15" customFormat="false" ht="15" hidden="false" customHeight="false" outlineLevel="0" collapsed="false">
      <c r="B15" s="43"/>
      <c r="C15" s="44"/>
      <c r="D15" s="44"/>
      <c r="E15" s="36"/>
      <c r="F15" s="36"/>
      <c r="G15" s="36"/>
      <c r="H15" s="45"/>
      <c r="I15" s="46"/>
      <c r="J15" s="36"/>
      <c r="K15" s="47" t="str">
        <f aca="false">IF(OR($F15="",$G15=""),"",$G15-$F15)</f>
        <v/>
      </c>
      <c r="L15" s="48"/>
    </row>
    <row r="16" customFormat="false" ht="15" hidden="false" customHeight="false" outlineLevel="0" collapsed="false">
      <c r="B16" s="43"/>
      <c r="C16" s="44"/>
      <c r="D16" s="44"/>
      <c r="E16" s="33"/>
      <c r="F16" s="33"/>
      <c r="G16" s="33"/>
      <c r="H16" s="45"/>
      <c r="I16" s="46"/>
      <c r="J16" s="33"/>
      <c r="K16" s="49" t="str">
        <f aca="false">IF(OR($F16="",$G16=""),"",$G16-$F16)</f>
        <v/>
      </c>
      <c r="L16" s="48"/>
    </row>
    <row r="17" customFormat="false" ht="15" hidden="false" customHeight="false" outlineLevel="0" collapsed="false">
      <c r="B17" s="43"/>
      <c r="C17" s="44"/>
      <c r="D17" s="44"/>
      <c r="E17" s="36"/>
      <c r="F17" s="36"/>
      <c r="G17" s="36"/>
      <c r="H17" s="45"/>
      <c r="I17" s="46"/>
      <c r="J17" s="36"/>
      <c r="K17" s="47" t="str">
        <f aca="false">IF(OR($F17="",$G17=""),"",$G17-$F17)</f>
        <v/>
      </c>
      <c r="L17" s="48"/>
    </row>
    <row r="18" customFormat="false" ht="15" hidden="false" customHeight="false" outlineLevel="0" collapsed="false">
      <c r="B18" s="43"/>
      <c r="C18" s="44"/>
      <c r="D18" s="44"/>
      <c r="E18" s="33"/>
      <c r="F18" s="33"/>
      <c r="G18" s="33"/>
      <c r="H18" s="45"/>
      <c r="I18" s="46"/>
      <c r="J18" s="33"/>
      <c r="K18" s="49" t="str">
        <f aca="false">IF(OR($F18="",$G18=""),"",$G18-$F18)</f>
        <v/>
      </c>
      <c r="L18" s="48"/>
    </row>
    <row r="19" customFormat="false" ht="15" hidden="false" customHeight="false" outlineLevel="0" collapsed="false">
      <c r="B19" s="43"/>
      <c r="C19" s="44"/>
      <c r="D19" s="44"/>
      <c r="E19" s="36"/>
      <c r="F19" s="36"/>
      <c r="G19" s="36"/>
      <c r="H19" s="45"/>
      <c r="I19" s="46"/>
      <c r="J19" s="36"/>
      <c r="K19" s="47" t="str">
        <f aca="false">IF(OR($F19="",$G19=""),"",$G19-$F19)</f>
        <v/>
      </c>
      <c r="L19" s="48"/>
    </row>
    <row r="20" customFormat="false" ht="15" hidden="false" customHeight="false" outlineLevel="0" collapsed="false">
      <c r="B20" s="43"/>
      <c r="C20" s="44"/>
      <c r="D20" s="44"/>
      <c r="E20" s="33"/>
      <c r="F20" s="33"/>
      <c r="G20" s="33"/>
      <c r="H20" s="45"/>
      <c r="I20" s="46"/>
      <c r="J20" s="33"/>
      <c r="K20" s="49" t="str">
        <f aca="false">IF(OR($F20="",$G20=""),"",$G20-$F20)</f>
        <v/>
      </c>
      <c r="L20" s="48"/>
    </row>
    <row r="21" customFormat="false" ht="15" hidden="false" customHeight="false" outlineLevel="0" collapsed="false">
      <c r="B21" s="43"/>
      <c r="C21" s="44"/>
      <c r="D21" s="44"/>
      <c r="E21" s="36"/>
      <c r="F21" s="36"/>
      <c r="G21" s="36"/>
      <c r="H21" s="45"/>
      <c r="I21" s="46"/>
      <c r="J21" s="36"/>
      <c r="K21" s="47" t="str">
        <f aca="false">IF(OR($F21="",$G21=""),"",$G21-$F21)</f>
        <v/>
      </c>
      <c r="L21" s="48"/>
    </row>
    <row r="22" customFormat="false" ht="15" hidden="false" customHeight="false" outlineLevel="0" collapsed="false">
      <c r="B22" s="43"/>
      <c r="C22" s="44"/>
      <c r="D22" s="44"/>
      <c r="E22" s="33"/>
      <c r="F22" s="33"/>
      <c r="G22" s="33"/>
      <c r="H22" s="45"/>
      <c r="I22" s="46"/>
      <c r="J22" s="33"/>
      <c r="K22" s="49" t="str">
        <f aca="false">IF(OR($F22="",$G22=""),"",$G22-$F22)</f>
        <v/>
      </c>
      <c r="L22" s="48"/>
    </row>
    <row r="23" customFormat="false" ht="15" hidden="false" customHeight="false" outlineLevel="0" collapsed="false">
      <c r="B23" s="43"/>
      <c r="C23" s="44"/>
      <c r="D23" s="44"/>
      <c r="E23" s="36"/>
      <c r="F23" s="36"/>
      <c r="G23" s="36"/>
      <c r="H23" s="45"/>
      <c r="I23" s="46"/>
      <c r="J23" s="36"/>
      <c r="K23" s="47" t="str">
        <f aca="false">IF(OR($F23="",$G23=""),"",$G23-$F23)</f>
        <v/>
      </c>
      <c r="L23" s="48"/>
    </row>
    <row r="24" customFormat="false" ht="15" hidden="false" customHeight="false" outlineLevel="0" collapsed="false">
      <c r="B24" s="43"/>
      <c r="C24" s="44"/>
      <c r="D24" s="44"/>
      <c r="E24" s="33"/>
      <c r="F24" s="33"/>
      <c r="G24" s="33"/>
      <c r="H24" s="45"/>
      <c r="I24" s="46"/>
      <c r="J24" s="33"/>
      <c r="K24" s="49" t="str">
        <f aca="false">IF(OR($F24="",$G24=""),"",$G24-$F24)</f>
        <v/>
      </c>
      <c r="L24" s="48"/>
    </row>
    <row r="25" customFormat="false" ht="15" hidden="false" customHeight="false" outlineLevel="0" collapsed="false">
      <c r="B25" s="43"/>
      <c r="C25" s="44"/>
      <c r="D25" s="44"/>
      <c r="E25" s="36"/>
      <c r="F25" s="36"/>
      <c r="G25" s="36"/>
      <c r="H25" s="45"/>
      <c r="I25" s="46"/>
      <c r="J25" s="36"/>
      <c r="K25" s="47" t="str">
        <f aca="false">IF(OR($F25="",$G25=""),"",$G25-$F25)</f>
        <v/>
      </c>
      <c r="L25" s="48"/>
    </row>
    <row r="26" customFormat="false" ht="15" hidden="false" customHeight="false" outlineLevel="0" collapsed="false">
      <c r="B26" s="43"/>
      <c r="C26" s="44"/>
      <c r="D26" s="44"/>
      <c r="E26" s="33"/>
      <c r="F26" s="33"/>
      <c r="G26" s="33"/>
      <c r="H26" s="45"/>
      <c r="I26" s="46"/>
      <c r="J26" s="33"/>
      <c r="K26" s="49" t="str">
        <f aca="false">IF(OR($F26="",$G26=""),"",$G26-$F26)</f>
        <v/>
      </c>
      <c r="L26" s="48"/>
    </row>
    <row r="27" customFormat="false" ht="15" hidden="false" customHeight="false" outlineLevel="0" collapsed="false">
      <c r="B27" s="43"/>
      <c r="C27" s="44"/>
      <c r="D27" s="44"/>
      <c r="E27" s="36"/>
      <c r="F27" s="36"/>
      <c r="G27" s="36"/>
      <c r="H27" s="45"/>
      <c r="I27" s="46"/>
      <c r="J27" s="36"/>
      <c r="K27" s="47" t="str">
        <f aca="false">IF(OR($F27="",$G27=""),"",$G27-$F27)</f>
        <v/>
      </c>
      <c r="L27" s="48"/>
    </row>
    <row r="28" customFormat="false" ht="15" hidden="false" customHeight="false" outlineLevel="0" collapsed="false">
      <c r="B28" s="43"/>
      <c r="C28" s="44"/>
      <c r="D28" s="44"/>
      <c r="E28" s="33"/>
      <c r="F28" s="33"/>
      <c r="G28" s="33"/>
      <c r="H28" s="45"/>
      <c r="I28" s="46"/>
      <c r="J28" s="33"/>
      <c r="K28" s="49" t="str">
        <f aca="false">IF(OR($F28="",$G28=""),"",$G28-$F28)</f>
        <v/>
      </c>
      <c r="L28" s="48"/>
    </row>
    <row r="29" customFormat="false" ht="15" hidden="false" customHeight="false" outlineLevel="0" collapsed="false">
      <c r="B29" s="43"/>
      <c r="C29" s="44"/>
      <c r="D29" s="44"/>
      <c r="E29" s="36"/>
      <c r="F29" s="36"/>
      <c r="G29" s="36"/>
      <c r="H29" s="45"/>
      <c r="I29" s="46"/>
      <c r="J29" s="36"/>
      <c r="K29" s="47" t="str">
        <f aca="false">IF(OR($F29="",$G29=""),"",$G29-$F29)</f>
        <v/>
      </c>
      <c r="L29" s="48"/>
    </row>
    <row r="30" customFormat="false" ht="15" hidden="false" customHeight="false" outlineLevel="0" collapsed="false">
      <c r="B30" s="43"/>
      <c r="C30" s="44"/>
      <c r="D30" s="44"/>
      <c r="E30" s="33"/>
      <c r="F30" s="33"/>
      <c r="G30" s="33"/>
      <c r="H30" s="45"/>
      <c r="I30" s="46"/>
      <c r="J30" s="33"/>
      <c r="K30" s="49" t="str">
        <f aca="false">IF(OR($F30="",$G30=""),"",$G30-$F30)</f>
        <v/>
      </c>
      <c r="L30" s="48"/>
    </row>
    <row r="31" customFormat="false" ht="15" hidden="false" customHeight="false" outlineLevel="0" collapsed="false">
      <c r="B31" s="43"/>
      <c r="C31" s="44"/>
      <c r="D31" s="44"/>
      <c r="E31" s="36"/>
      <c r="F31" s="36"/>
      <c r="G31" s="36"/>
      <c r="H31" s="45"/>
      <c r="I31" s="46"/>
      <c r="J31" s="36"/>
      <c r="K31" s="47" t="str">
        <f aca="false">IF(OR($F31="",$G31=""),"",$G31-$F31)</f>
        <v/>
      </c>
      <c r="L31" s="48"/>
    </row>
    <row r="32" customFormat="false" ht="15" hidden="false" customHeight="false" outlineLevel="0" collapsed="false">
      <c r="B32" s="43"/>
      <c r="C32" s="44"/>
      <c r="D32" s="44"/>
      <c r="E32" s="33"/>
      <c r="F32" s="33"/>
      <c r="G32" s="33"/>
      <c r="H32" s="45"/>
      <c r="I32" s="46"/>
      <c r="J32" s="33"/>
      <c r="K32" s="49" t="str">
        <f aca="false">IF(OR($F32="",$G32=""),"",$G32-$F32)</f>
        <v/>
      </c>
      <c r="L32" s="48"/>
    </row>
    <row r="33" customFormat="false" ht="15" hidden="false" customHeight="false" outlineLevel="0" collapsed="false">
      <c r="B33" s="43"/>
      <c r="C33" s="44"/>
      <c r="D33" s="44"/>
      <c r="E33" s="36"/>
      <c r="F33" s="36"/>
      <c r="G33" s="36"/>
      <c r="H33" s="45"/>
      <c r="I33" s="46"/>
      <c r="J33" s="36"/>
      <c r="K33" s="47" t="str">
        <f aca="false">IF(OR($F33="",$G33=""),"",$G33-$F33)</f>
        <v/>
      </c>
      <c r="L33" s="48"/>
    </row>
    <row r="34" customFormat="false" ht="15" hidden="false" customHeight="false" outlineLevel="0" collapsed="false">
      <c r="B34" s="43"/>
      <c r="C34" s="44"/>
      <c r="D34" s="44"/>
      <c r="E34" s="33"/>
      <c r="F34" s="33"/>
      <c r="G34" s="33"/>
      <c r="H34" s="45"/>
      <c r="I34" s="46"/>
      <c r="J34" s="33"/>
      <c r="K34" s="49" t="str">
        <f aca="false">IF(OR($F34="",$G34=""),"",$G34-$F34)</f>
        <v/>
      </c>
      <c r="L34" s="48"/>
    </row>
    <row r="35" customFormat="false" ht="15" hidden="false" customHeight="false" outlineLevel="0" collapsed="false">
      <c r="B35" s="43"/>
      <c r="C35" s="44"/>
      <c r="D35" s="44"/>
      <c r="E35" s="36"/>
      <c r="F35" s="36"/>
      <c r="G35" s="36"/>
      <c r="H35" s="45"/>
      <c r="I35" s="46"/>
      <c r="J35" s="36"/>
      <c r="K35" s="47" t="str">
        <f aca="false">IF(OR($F35="",$G35=""),"",$G35-$F35)</f>
        <v/>
      </c>
      <c r="L35" s="48"/>
    </row>
    <row r="36" customFormat="false" ht="15" hidden="false" customHeight="false" outlineLevel="0" collapsed="false">
      <c r="B36" s="43"/>
      <c r="C36" s="44"/>
      <c r="D36" s="44"/>
      <c r="E36" s="33"/>
      <c r="F36" s="33"/>
      <c r="G36" s="33"/>
      <c r="H36" s="45"/>
      <c r="I36" s="46"/>
      <c r="J36" s="33"/>
      <c r="K36" s="49" t="str">
        <f aca="false">IF(OR($F36="",$G36=""),"",$G36-$F36)</f>
        <v/>
      </c>
      <c r="L36" s="48"/>
    </row>
    <row r="37" customFormat="false" ht="15" hidden="false" customHeight="false" outlineLevel="0" collapsed="false">
      <c r="B37" s="43"/>
      <c r="C37" s="44"/>
      <c r="D37" s="44"/>
      <c r="E37" s="36"/>
      <c r="F37" s="36"/>
      <c r="G37" s="36"/>
      <c r="H37" s="45"/>
      <c r="I37" s="46"/>
      <c r="J37" s="36"/>
      <c r="K37" s="47" t="str">
        <f aca="false">IF(OR($F37="",$G37=""),"",$G37-$F37)</f>
        <v/>
      </c>
      <c r="L37" s="48"/>
    </row>
    <row r="38" customFormat="false" ht="15" hidden="false" customHeight="false" outlineLevel="0" collapsed="false">
      <c r="B38" s="43"/>
      <c r="C38" s="44"/>
      <c r="D38" s="44"/>
      <c r="E38" s="33"/>
      <c r="F38" s="33"/>
      <c r="G38" s="33"/>
      <c r="H38" s="45"/>
      <c r="I38" s="46"/>
      <c r="J38" s="33"/>
      <c r="K38" s="49" t="str">
        <f aca="false">IF(OR($F38="",$G38=""),"",$G38-$F38)</f>
        <v/>
      </c>
      <c r="L38" s="48"/>
    </row>
    <row r="39" customFormat="false" ht="15" hidden="false" customHeight="false" outlineLevel="0" collapsed="false">
      <c r="B39" s="43"/>
      <c r="C39" s="44"/>
      <c r="D39" s="44"/>
      <c r="E39" s="36"/>
      <c r="F39" s="36"/>
      <c r="G39" s="36"/>
      <c r="H39" s="45"/>
      <c r="I39" s="46"/>
      <c r="J39" s="36"/>
      <c r="K39" s="47" t="str">
        <f aca="false">IF(OR($F39="",$G39=""),"",$G39-$F39)</f>
        <v/>
      </c>
      <c r="L39" s="48"/>
    </row>
    <row r="40" customFormat="false" ht="15" hidden="false" customHeight="false" outlineLevel="0" collapsed="false">
      <c r="B40" s="43"/>
      <c r="C40" s="44"/>
      <c r="D40" s="44"/>
      <c r="E40" s="33"/>
      <c r="F40" s="33"/>
      <c r="G40" s="33"/>
      <c r="H40" s="45"/>
      <c r="I40" s="46"/>
      <c r="J40" s="33"/>
      <c r="K40" s="49" t="str">
        <f aca="false">IF(OR($F40="",$G40=""),"",$G40-$F40)</f>
        <v/>
      </c>
      <c r="L40" s="48"/>
    </row>
    <row r="41" customFormat="false" ht="15" hidden="false" customHeight="false" outlineLevel="0" collapsed="false">
      <c r="B41" s="43"/>
      <c r="C41" s="44"/>
      <c r="D41" s="44"/>
      <c r="E41" s="36"/>
      <c r="F41" s="36"/>
      <c r="G41" s="36"/>
      <c r="H41" s="45"/>
      <c r="I41" s="46"/>
      <c r="J41" s="36"/>
      <c r="K41" s="47" t="str">
        <f aca="false">IF(OR($F41="",$G41=""),"",$G41-$F41)</f>
        <v/>
      </c>
      <c r="L41" s="48"/>
    </row>
    <row r="42" customFormat="false" ht="15" hidden="false" customHeight="false" outlineLevel="0" collapsed="false">
      <c r="B42" s="43"/>
      <c r="C42" s="44"/>
      <c r="D42" s="44"/>
      <c r="E42" s="33"/>
      <c r="F42" s="33"/>
      <c r="G42" s="33"/>
      <c r="H42" s="45"/>
      <c r="I42" s="46"/>
      <c r="J42" s="33"/>
      <c r="K42" s="49" t="str">
        <f aca="false">IF(OR($F42="",$G42=""),"",$G42-$F42)</f>
        <v/>
      </c>
      <c r="L42" s="48"/>
    </row>
    <row r="43" customFormat="false" ht="15" hidden="false" customHeight="false" outlineLevel="0" collapsed="false">
      <c r="B43" s="43"/>
      <c r="C43" s="44"/>
      <c r="D43" s="44"/>
      <c r="E43" s="36"/>
      <c r="F43" s="36"/>
      <c r="G43" s="36"/>
      <c r="H43" s="45"/>
      <c r="I43" s="46"/>
      <c r="J43" s="36"/>
      <c r="K43" s="47" t="str">
        <f aca="false">IF(OR($F43="",$G43=""),"",$G43-$F43)</f>
        <v/>
      </c>
      <c r="L43" s="48"/>
    </row>
    <row r="44" customFormat="false" ht="15" hidden="false" customHeight="false" outlineLevel="0" collapsed="false">
      <c r="B44" s="43"/>
      <c r="C44" s="44"/>
      <c r="D44" s="44"/>
      <c r="E44" s="33"/>
      <c r="F44" s="33"/>
      <c r="G44" s="33"/>
      <c r="H44" s="45"/>
      <c r="I44" s="46"/>
      <c r="J44" s="33"/>
      <c r="K44" s="49" t="str">
        <f aca="false">IF(OR($F44="",$G44=""),"",$G44-$F44)</f>
        <v/>
      </c>
      <c r="L44" s="48"/>
    </row>
    <row r="46" customFormat="false" ht="15" hidden="false" customHeight="false" outlineLevel="0" collapsed="false">
      <c r="B46" s="50" t="s">
        <v>244</v>
      </c>
      <c r="C46" s="50"/>
      <c r="D46" s="50"/>
      <c r="E46" s="50"/>
      <c r="F46" s="50"/>
      <c r="G46" s="50"/>
      <c r="H46" s="51"/>
      <c r="I46" s="52" t="n">
        <f aca="false">IFERROR(SUMPRODUCT($H5:$H44,$I5:$I44)/SUM($H5:$H44),0)</f>
        <v>0.525</v>
      </c>
    </row>
  </sheetData>
  <mergeCells count="3">
    <mergeCell ref="A1:L1"/>
    <mergeCell ref="A2:L2"/>
    <mergeCell ref="B46:G46"/>
  </mergeCells>
  <conditionalFormatting sqref="I5:I44">
    <cfRule type="dataBar" priority="2">
      <dataBar showValue="1" minLength="10" maxLength="90">
        <cfvo type="num" val="0"/>
        <cfvo type="num" val="1"/>
        <color rgb="FF4472C4"/>
      </dataBar>
      <extLst>
        <ext xmlns:x14="http://schemas.microsoft.com/office/spreadsheetml/2009/9/main" uri="{B025F937-C7B1-47D3-B67F-A62EFF666E3E}">
          <x14:id>{BBAA60A0-6E9B-42B7-A224-A9FDEFDA9A30}</x14:id>
        </ext>
      </extLst>
    </cfRule>
  </conditionalFormatting>
  <conditionalFormatting sqref="K5:K44">
    <cfRule type="cellIs" priority="3" operator="greaterThan" aboveAverage="0" equalAverage="0" bottom="0" percent="0" rank="0" text="" dxfId="4">
      <formula>0</formula>
    </cfRule>
  </conditionalFormatting>
  <dataValidations count="1">
    <dataValidation allowBlank="true" error="Pick a value from the list" errorStyle="stop" errorTitle="Invalid entry" operator="between" showDropDown="false" showErrorMessage="false" showInputMessage="false" sqref="J5:J44" type="list">
      <formula1>"Not Started,In Progress,Complete,On Hold,Delayed"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AA60A0-6E9B-42B7-A224-A9FDEFDA9A30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4472C4"/>
              <x14:axisColor rgb="FF000000"/>
            </x14:dataBar>
          </x14:cfRule>
          <xm:sqref>I5:I44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7" min="5" style="0" width="13"/>
    <col collapsed="false" customWidth="true" hidden="false" outlineLevel="0" max="9" min="8" style="0" width="12"/>
    <col collapsed="false" customWidth="true" hidden="false" outlineLevel="0" max="12" min="10" style="0" width="13"/>
    <col collapsed="false" customWidth="true" hidden="false" outlineLevel="0" max="13" min="13" style="0" width="10"/>
    <col collapsed="false" customWidth="true" hidden="false" outlineLevel="0" max="14" min="14" style="0" width="22"/>
  </cols>
  <sheetData>
    <row r="1" customFormat="false" ht="30" hidden="false" customHeight="true" outlineLevel="0" collapsed="false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9.75" hidden="false" customHeight="true" outlineLevel="0" collapsed="false">
      <c r="B4" s="30" t="s">
        <v>82</v>
      </c>
      <c r="C4" s="30" t="s">
        <v>247</v>
      </c>
      <c r="D4" s="30" t="s">
        <v>148</v>
      </c>
      <c r="E4" s="30" t="s">
        <v>248</v>
      </c>
      <c r="F4" s="30" t="s">
        <v>249</v>
      </c>
      <c r="G4" s="30" t="s">
        <v>250</v>
      </c>
      <c r="H4" s="30" t="s">
        <v>47</v>
      </c>
      <c r="I4" s="30" t="s">
        <v>251</v>
      </c>
      <c r="J4" s="30" t="s">
        <v>252</v>
      </c>
      <c r="K4" s="30" t="s">
        <v>253</v>
      </c>
      <c r="L4" s="30" t="s">
        <v>254</v>
      </c>
      <c r="M4" s="30" t="s">
        <v>255</v>
      </c>
      <c r="N4" s="30" t="s">
        <v>218</v>
      </c>
    </row>
    <row r="5" customFormat="false" ht="15" hidden="false" customHeight="false" outlineLevel="0" collapsed="false">
      <c r="B5" s="43" t="s">
        <v>88</v>
      </c>
      <c r="C5" s="44" t="s">
        <v>256</v>
      </c>
      <c r="D5" s="44" t="s">
        <v>257</v>
      </c>
      <c r="E5" s="53" t="n">
        <v>60000</v>
      </c>
      <c r="F5" s="54" t="n">
        <f aca="false">IF($B5="",0,SUMIFS(Variations!$G$5:$G$34,Variations!$D$5:$D$34,$B5,Variations!$I$5:$I$34,"Approved")+SUMIFS(Variations!$G$5:$G$34,Variations!$D$5:$D$34,$B5,Variations!$I$5:$I$34,"Implemented"))</f>
        <v>0</v>
      </c>
      <c r="G5" s="54" t="n">
        <f aca="false">IF($B5="","",$E5+$F5)</f>
        <v>60000</v>
      </c>
      <c r="H5" s="53" t="n">
        <v>30000</v>
      </c>
      <c r="I5" s="53" t="n">
        <v>32000</v>
      </c>
      <c r="J5" s="53" t="n">
        <v>15000</v>
      </c>
      <c r="K5" s="54" t="n">
        <f aca="false">IF($B5="","",$I5+$J5)</f>
        <v>47000</v>
      </c>
      <c r="L5" s="54" t="n">
        <f aca="false">IF($B5="","",$G5-$K5)</f>
        <v>13000</v>
      </c>
      <c r="M5" s="55" t="n">
        <f aca="false">IF(OR($B5="",$G5=0),"",$I5/$G5)</f>
        <v>0.533333333333333</v>
      </c>
      <c r="N5" s="44"/>
    </row>
    <row r="6" customFormat="false" ht="15" hidden="false" customHeight="false" outlineLevel="0" collapsed="false">
      <c r="B6" s="43" t="s">
        <v>94</v>
      </c>
      <c r="C6" s="44" t="s">
        <v>258</v>
      </c>
      <c r="D6" s="44" t="s">
        <v>102</v>
      </c>
      <c r="E6" s="53" t="n">
        <v>120000</v>
      </c>
      <c r="F6" s="56" t="n">
        <f aca="false">IF($B6="",0,SUMIFS(Variations!$G$5:$G$34,Variations!$D$5:$D$34,$B6,Variations!$I$5:$I$34,"Approved")+SUMIFS(Variations!$G$5:$G$34,Variations!$D$5:$D$34,$B6,Variations!$I$5:$I$34,"Implemented"))</f>
        <v>0</v>
      </c>
      <c r="G6" s="56" t="n">
        <f aca="false">IF($B6="","",$E6+$F6)</f>
        <v>120000</v>
      </c>
      <c r="H6" s="53" t="n">
        <v>120000</v>
      </c>
      <c r="I6" s="53" t="n">
        <v>118000</v>
      </c>
      <c r="J6" s="53" t="n">
        <v>2000</v>
      </c>
      <c r="K6" s="56" t="n">
        <f aca="false">IF($B6="","",$I6+$J6)</f>
        <v>120000</v>
      </c>
      <c r="L6" s="56" t="n">
        <f aca="false">IF($B6="","",$G6-$K6)</f>
        <v>0</v>
      </c>
      <c r="M6" s="57" t="n">
        <f aca="false">IF(OR($B6="",$G6=0),"",$I6/$G6)</f>
        <v>0.983333333333333</v>
      </c>
      <c r="N6" s="44"/>
    </row>
    <row r="7" customFormat="false" ht="15" hidden="false" customHeight="false" outlineLevel="0" collapsed="false">
      <c r="B7" s="43" t="s">
        <v>115</v>
      </c>
      <c r="C7" s="44" t="s">
        <v>259</v>
      </c>
      <c r="D7" s="44" t="s">
        <v>260</v>
      </c>
      <c r="E7" s="53" t="n">
        <v>380000</v>
      </c>
      <c r="F7" s="54" t="n">
        <f aca="false">IF($B7="",0,SUMIFS(Variations!$G$5:$G$34,Variations!$D$5:$D$34,$B7,Variations!$I$5:$I$34,"Approved")+SUMIFS(Variations!$G$5:$G$34,Variations!$D$5:$D$34,$B7,Variations!$I$5:$I$34,"Implemented"))</f>
        <v>18000</v>
      </c>
      <c r="G7" s="54" t="n">
        <f aca="false">IF($B7="","",$E7+$F7)</f>
        <v>398000</v>
      </c>
      <c r="H7" s="53" t="n">
        <v>200000</v>
      </c>
      <c r="I7" s="53" t="n">
        <v>150000</v>
      </c>
      <c r="J7" s="53" t="n">
        <v>230000</v>
      </c>
      <c r="K7" s="54" t="n">
        <f aca="false">IF($B7="","",$I7+$J7)</f>
        <v>380000</v>
      </c>
      <c r="L7" s="54" t="n">
        <f aca="false">IF($B7="","",$G7-$K7)</f>
        <v>18000</v>
      </c>
      <c r="M7" s="55" t="n">
        <f aca="false">IF(OR($B7="",$G7=0),"",$I7/$G7)</f>
        <v>0.376884422110553</v>
      </c>
      <c r="N7" s="44"/>
    </row>
    <row r="8" customFormat="false" ht="15" hidden="false" customHeight="false" outlineLevel="0" collapsed="false">
      <c r="B8" s="43" t="s">
        <v>123</v>
      </c>
      <c r="C8" s="44" t="s">
        <v>261</v>
      </c>
      <c r="D8" s="44" t="s">
        <v>260</v>
      </c>
      <c r="E8" s="53" t="n">
        <v>260000</v>
      </c>
      <c r="F8" s="56" t="n">
        <f aca="false">IF($B8="",0,SUMIFS(Variations!$G$5:$G$34,Variations!$D$5:$D$34,$B8,Variations!$I$5:$I$34,"Approved")+SUMIFS(Variations!$G$5:$G$34,Variations!$D$5:$D$34,$B8,Variations!$I$5:$I$34,"Implemented"))</f>
        <v>0</v>
      </c>
      <c r="G8" s="56" t="n">
        <f aca="false">IF($B8="","",$E8+$F8)</f>
        <v>260000</v>
      </c>
      <c r="H8" s="53" t="n">
        <v>90000</v>
      </c>
      <c r="I8" s="53" t="n">
        <v>70000</v>
      </c>
      <c r="J8" s="53" t="n">
        <v>190000</v>
      </c>
      <c r="K8" s="56" t="n">
        <f aca="false">IF($B8="","",$I8+$J8)</f>
        <v>260000</v>
      </c>
      <c r="L8" s="56" t="n">
        <f aca="false">IF($B8="","",$G8-$K8)</f>
        <v>0</v>
      </c>
      <c r="M8" s="57" t="n">
        <f aca="false">IF(OR($B8="",$G8=0),"",$I8/$G8)</f>
        <v>0.269230769230769</v>
      </c>
      <c r="N8" s="44"/>
    </row>
    <row r="9" customFormat="false" ht="15" hidden="false" customHeight="false" outlineLevel="0" collapsed="false">
      <c r="B9" s="43" t="s">
        <v>136</v>
      </c>
      <c r="C9" s="44" t="s">
        <v>204</v>
      </c>
      <c r="D9" s="44" t="s">
        <v>260</v>
      </c>
      <c r="E9" s="53" t="n">
        <v>45000</v>
      </c>
      <c r="F9" s="54" t="n">
        <f aca="false">IF($B9="",0,SUMIFS(Variations!$G$5:$G$34,Variations!$D$5:$D$34,$B9,Variations!$I$5:$I$34,"Approved")+SUMIFS(Variations!$G$5:$G$34,Variations!$D$5:$D$34,$B9,Variations!$I$5:$I$34,"Implemented"))</f>
        <v>0</v>
      </c>
      <c r="G9" s="54" t="n">
        <f aca="false">IF($B9="","",$E9+$F9)</f>
        <v>45000</v>
      </c>
      <c r="H9" s="53" t="n">
        <v>0</v>
      </c>
      <c r="I9" s="53" t="n">
        <v>0</v>
      </c>
      <c r="J9" s="53" t="n">
        <v>45000</v>
      </c>
      <c r="K9" s="54" t="n">
        <f aca="false">IF($B9="","",$I9+$J9)</f>
        <v>45000</v>
      </c>
      <c r="L9" s="54" t="n">
        <f aca="false">IF($B9="","",$G9-$K9)</f>
        <v>0</v>
      </c>
      <c r="M9" s="55" t="n">
        <f aca="false">IF(OR($B9="",$G9=0),"",$I9/$G9)</f>
        <v>0</v>
      </c>
      <c r="N9" s="44"/>
    </row>
    <row r="10" customFormat="false" ht="15" hidden="false" customHeight="false" outlineLevel="0" collapsed="false">
      <c r="B10" s="43" t="s">
        <v>141</v>
      </c>
      <c r="C10" s="44" t="s">
        <v>262</v>
      </c>
      <c r="D10" s="44" t="s">
        <v>263</v>
      </c>
      <c r="E10" s="53" t="n">
        <v>55000</v>
      </c>
      <c r="F10" s="56" t="n">
        <f aca="false">IF($B10="",0,SUMIFS(Variations!$G$5:$G$34,Variations!$D$5:$D$34,$B10,Variations!$I$5:$I$34,"Approved")+SUMIFS(Variations!$G$5:$G$34,Variations!$D$5:$D$34,$B10,Variations!$I$5:$I$34,"Implemented"))</f>
        <v>0</v>
      </c>
      <c r="G10" s="56" t="n">
        <f aca="false">IF($B10="","",$E10+$F10)</f>
        <v>55000</v>
      </c>
      <c r="H10" s="53" t="n">
        <v>0</v>
      </c>
      <c r="I10" s="53" t="n">
        <v>0</v>
      </c>
      <c r="J10" s="53" t="n">
        <v>40000</v>
      </c>
      <c r="K10" s="56" t="n">
        <f aca="false">IF($B10="","",$I10+$J10)</f>
        <v>40000</v>
      </c>
      <c r="L10" s="56" t="n">
        <f aca="false">IF($B10="","",$G10-$K10)</f>
        <v>15000</v>
      </c>
      <c r="M10" s="57" t="n">
        <f aca="false">IF(OR($B10="",$G10=0),"",$I10/$G10)</f>
        <v>0</v>
      </c>
      <c r="N10" s="44"/>
    </row>
    <row r="11" customFormat="false" ht="15" hidden="false" customHeight="false" outlineLevel="0" collapsed="false">
      <c r="B11" s="43"/>
      <c r="C11" s="44"/>
      <c r="D11" s="44"/>
      <c r="E11" s="53"/>
      <c r="F11" s="54" t="n">
        <f aca="false">IF($B11="",0,SUMIFS(Variations!$G$5:$G$34,Variations!$D$5:$D$34,$B11,Variations!$I$5:$I$34,"Approved")+SUMIFS(Variations!$G$5:$G$34,Variations!$D$5:$D$34,$B11,Variations!$I$5:$I$34,"Implemented"))</f>
        <v>0</v>
      </c>
      <c r="G11" s="54" t="str">
        <f aca="false">IF($B11="","",$E11+$F11)</f>
        <v/>
      </c>
      <c r="H11" s="53"/>
      <c r="I11" s="53"/>
      <c r="J11" s="53"/>
      <c r="K11" s="54" t="str">
        <f aca="false">IF($B11="","",$I11+$J11)</f>
        <v/>
      </c>
      <c r="L11" s="54" t="str">
        <f aca="false">IF($B11="","",$G11-$K11)</f>
        <v/>
      </c>
      <c r="M11" s="55" t="str">
        <f aca="false">IF(OR($B11="",$G11=0),"",$I11/$G11)</f>
        <v/>
      </c>
      <c r="N11" s="44"/>
    </row>
    <row r="12" customFormat="false" ht="15" hidden="false" customHeight="false" outlineLevel="0" collapsed="false">
      <c r="B12" s="43"/>
      <c r="C12" s="44"/>
      <c r="D12" s="44"/>
      <c r="E12" s="53"/>
      <c r="F12" s="56" t="n">
        <f aca="false">IF($B12="",0,SUMIFS(Variations!$G$5:$G$34,Variations!$D$5:$D$34,$B12,Variations!$I$5:$I$34,"Approved")+SUMIFS(Variations!$G$5:$G$34,Variations!$D$5:$D$34,$B12,Variations!$I$5:$I$34,"Implemented"))</f>
        <v>0</v>
      </c>
      <c r="G12" s="56" t="str">
        <f aca="false">IF($B12="","",$E12+$F12)</f>
        <v/>
      </c>
      <c r="H12" s="53"/>
      <c r="I12" s="53"/>
      <c r="J12" s="53"/>
      <c r="K12" s="56" t="str">
        <f aca="false">IF($B12="","",$I12+$J12)</f>
        <v/>
      </c>
      <c r="L12" s="56" t="str">
        <f aca="false">IF($B12="","",$G12-$K12)</f>
        <v/>
      </c>
      <c r="M12" s="57" t="str">
        <f aca="false">IF(OR($B12="",$G12=0),"",$I12/$G12)</f>
        <v/>
      </c>
      <c r="N12" s="44"/>
    </row>
    <row r="13" customFormat="false" ht="15" hidden="false" customHeight="false" outlineLevel="0" collapsed="false">
      <c r="B13" s="43"/>
      <c r="C13" s="44"/>
      <c r="D13" s="44"/>
      <c r="E13" s="53"/>
      <c r="F13" s="54" t="n">
        <f aca="false">IF($B13="",0,SUMIFS(Variations!$G$5:$G$34,Variations!$D$5:$D$34,$B13,Variations!$I$5:$I$34,"Approved")+SUMIFS(Variations!$G$5:$G$34,Variations!$D$5:$D$34,$B13,Variations!$I$5:$I$34,"Implemented"))</f>
        <v>0</v>
      </c>
      <c r="G13" s="54" t="str">
        <f aca="false">IF($B13="","",$E13+$F13)</f>
        <v/>
      </c>
      <c r="H13" s="53"/>
      <c r="I13" s="53"/>
      <c r="J13" s="53"/>
      <c r="K13" s="54" t="str">
        <f aca="false">IF($B13="","",$I13+$J13)</f>
        <v/>
      </c>
      <c r="L13" s="54" t="str">
        <f aca="false">IF($B13="","",$G13-$K13)</f>
        <v/>
      </c>
      <c r="M13" s="55" t="str">
        <f aca="false">IF(OR($B13="",$G13=0),"",$I13/$G13)</f>
        <v/>
      </c>
      <c r="N13" s="44"/>
    </row>
    <row r="14" customFormat="false" ht="15" hidden="false" customHeight="false" outlineLevel="0" collapsed="false">
      <c r="B14" s="43"/>
      <c r="C14" s="44"/>
      <c r="D14" s="44"/>
      <c r="E14" s="53"/>
      <c r="F14" s="56" t="n">
        <f aca="false">IF($B14="",0,SUMIFS(Variations!$G$5:$G$34,Variations!$D$5:$D$34,$B14,Variations!$I$5:$I$34,"Approved")+SUMIFS(Variations!$G$5:$G$34,Variations!$D$5:$D$34,$B14,Variations!$I$5:$I$34,"Implemented"))</f>
        <v>0</v>
      </c>
      <c r="G14" s="56" t="str">
        <f aca="false">IF($B14="","",$E14+$F14)</f>
        <v/>
      </c>
      <c r="H14" s="53"/>
      <c r="I14" s="53"/>
      <c r="J14" s="53"/>
      <c r="K14" s="56" t="str">
        <f aca="false">IF($B14="","",$I14+$J14)</f>
        <v/>
      </c>
      <c r="L14" s="56" t="str">
        <f aca="false">IF($B14="","",$G14-$K14)</f>
        <v/>
      </c>
      <c r="M14" s="57" t="str">
        <f aca="false">IF(OR($B14="",$G14=0),"",$I14/$G14)</f>
        <v/>
      </c>
      <c r="N14" s="44"/>
    </row>
    <row r="15" customFormat="false" ht="15" hidden="false" customHeight="false" outlineLevel="0" collapsed="false">
      <c r="B15" s="43"/>
      <c r="C15" s="44"/>
      <c r="D15" s="44"/>
      <c r="E15" s="53"/>
      <c r="F15" s="54" t="n">
        <f aca="false">IF($B15="",0,SUMIFS(Variations!$G$5:$G$34,Variations!$D$5:$D$34,$B15,Variations!$I$5:$I$34,"Approved")+SUMIFS(Variations!$G$5:$G$34,Variations!$D$5:$D$34,$B15,Variations!$I$5:$I$34,"Implemented"))</f>
        <v>0</v>
      </c>
      <c r="G15" s="54" t="str">
        <f aca="false">IF($B15="","",$E15+$F15)</f>
        <v/>
      </c>
      <c r="H15" s="53"/>
      <c r="I15" s="53"/>
      <c r="J15" s="53"/>
      <c r="K15" s="54" t="str">
        <f aca="false">IF($B15="","",$I15+$J15)</f>
        <v/>
      </c>
      <c r="L15" s="54" t="str">
        <f aca="false">IF($B15="","",$G15-$K15)</f>
        <v/>
      </c>
      <c r="M15" s="55" t="str">
        <f aca="false">IF(OR($B15="",$G15=0),"",$I15/$G15)</f>
        <v/>
      </c>
      <c r="N15" s="44"/>
    </row>
    <row r="16" customFormat="false" ht="15" hidden="false" customHeight="false" outlineLevel="0" collapsed="false">
      <c r="B16" s="43"/>
      <c r="C16" s="44"/>
      <c r="D16" s="44"/>
      <c r="E16" s="53"/>
      <c r="F16" s="56" t="n">
        <f aca="false">IF($B16="",0,SUMIFS(Variations!$G$5:$G$34,Variations!$D$5:$D$34,$B16,Variations!$I$5:$I$34,"Approved")+SUMIFS(Variations!$G$5:$G$34,Variations!$D$5:$D$34,$B16,Variations!$I$5:$I$34,"Implemented"))</f>
        <v>0</v>
      </c>
      <c r="G16" s="56" t="str">
        <f aca="false">IF($B16="","",$E16+$F16)</f>
        <v/>
      </c>
      <c r="H16" s="53"/>
      <c r="I16" s="53"/>
      <c r="J16" s="53"/>
      <c r="K16" s="56" t="str">
        <f aca="false">IF($B16="","",$I16+$J16)</f>
        <v/>
      </c>
      <c r="L16" s="56" t="str">
        <f aca="false">IF($B16="","",$G16-$K16)</f>
        <v/>
      </c>
      <c r="M16" s="57" t="str">
        <f aca="false">IF(OR($B16="",$G16=0),"",$I16/$G16)</f>
        <v/>
      </c>
      <c r="N16" s="44"/>
    </row>
    <row r="17" customFormat="false" ht="15" hidden="false" customHeight="false" outlineLevel="0" collapsed="false">
      <c r="B17" s="43"/>
      <c r="C17" s="44"/>
      <c r="D17" s="44"/>
      <c r="E17" s="53"/>
      <c r="F17" s="54" t="n">
        <f aca="false">IF($B17="",0,SUMIFS(Variations!$G$5:$G$34,Variations!$D$5:$D$34,$B17,Variations!$I$5:$I$34,"Approved")+SUMIFS(Variations!$G$5:$G$34,Variations!$D$5:$D$34,$B17,Variations!$I$5:$I$34,"Implemented"))</f>
        <v>0</v>
      </c>
      <c r="G17" s="54" t="str">
        <f aca="false">IF($B17="","",$E17+$F17)</f>
        <v/>
      </c>
      <c r="H17" s="53"/>
      <c r="I17" s="53"/>
      <c r="J17" s="53"/>
      <c r="K17" s="54" t="str">
        <f aca="false">IF($B17="","",$I17+$J17)</f>
        <v/>
      </c>
      <c r="L17" s="54" t="str">
        <f aca="false">IF($B17="","",$G17-$K17)</f>
        <v/>
      </c>
      <c r="M17" s="55" t="str">
        <f aca="false">IF(OR($B17="",$G17=0),"",$I17/$G17)</f>
        <v/>
      </c>
      <c r="N17" s="44"/>
    </row>
    <row r="18" customFormat="false" ht="15" hidden="false" customHeight="false" outlineLevel="0" collapsed="false">
      <c r="B18" s="43"/>
      <c r="C18" s="44"/>
      <c r="D18" s="44"/>
      <c r="E18" s="53"/>
      <c r="F18" s="56" t="n">
        <f aca="false">IF($B18="",0,SUMIFS(Variations!$G$5:$G$34,Variations!$D$5:$D$34,$B18,Variations!$I$5:$I$34,"Approved")+SUMIFS(Variations!$G$5:$G$34,Variations!$D$5:$D$34,$B18,Variations!$I$5:$I$34,"Implemented"))</f>
        <v>0</v>
      </c>
      <c r="G18" s="56" t="str">
        <f aca="false">IF($B18="","",$E18+$F18)</f>
        <v/>
      </c>
      <c r="H18" s="53"/>
      <c r="I18" s="53"/>
      <c r="J18" s="53"/>
      <c r="K18" s="56" t="str">
        <f aca="false">IF($B18="","",$I18+$J18)</f>
        <v/>
      </c>
      <c r="L18" s="56" t="str">
        <f aca="false">IF($B18="","",$G18-$K18)</f>
        <v/>
      </c>
      <c r="M18" s="57" t="str">
        <f aca="false">IF(OR($B18="",$G18=0),"",$I18/$G18)</f>
        <v/>
      </c>
      <c r="N18" s="44"/>
    </row>
    <row r="19" customFormat="false" ht="15" hidden="false" customHeight="false" outlineLevel="0" collapsed="false">
      <c r="B19" s="43"/>
      <c r="C19" s="44"/>
      <c r="D19" s="44"/>
      <c r="E19" s="53"/>
      <c r="F19" s="54" t="n">
        <f aca="false">IF($B19="",0,SUMIFS(Variations!$G$5:$G$34,Variations!$D$5:$D$34,$B19,Variations!$I$5:$I$34,"Approved")+SUMIFS(Variations!$G$5:$G$34,Variations!$D$5:$D$34,$B19,Variations!$I$5:$I$34,"Implemented"))</f>
        <v>0</v>
      </c>
      <c r="G19" s="54" t="str">
        <f aca="false">IF($B19="","",$E19+$F19)</f>
        <v/>
      </c>
      <c r="H19" s="53"/>
      <c r="I19" s="53"/>
      <c r="J19" s="53"/>
      <c r="K19" s="54" t="str">
        <f aca="false">IF($B19="","",$I19+$J19)</f>
        <v/>
      </c>
      <c r="L19" s="54" t="str">
        <f aca="false">IF($B19="","",$G19-$K19)</f>
        <v/>
      </c>
      <c r="M19" s="55" t="str">
        <f aca="false">IF(OR($B19="",$G19=0),"",$I19/$G19)</f>
        <v/>
      </c>
      <c r="N19" s="44"/>
    </row>
    <row r="20" customFormat="false" ht="15" hidden="false" customHeight="false" outlineLevel="0" collapsed="false">
      <c r="B20" s="43"/>
      <c r="C20" s="44"/>
      <c r="D20" s="44"/>
      <c r="E20" s="53"/>
      <c r="F20" s="56" t="n">
        <f aca="false">IF($B20="",0,SUMIFS(Variations!$G$5:$G$34,Variations!$D$5:$D$34,$B20,Variations!$I$5:$I$34,"Approved")+SUMIFS(Variations!$G$5:$G$34,Variations!$D$5:$D$34,$B20,Variations!$I$5:$I$34,"Implemented"))</f>
        <v>0</v>
      </c>
      <c r="G20" s="56" t="str">
        <f aca="false">IF($B20="","",$E20+$F20)</f>
        <v/>
      </c>
      <c r="H20" s="53"/>
      <c r="I20" s="53"/>
      <c r="J20" s="53"/>
      <c r="K20" s="56" t="str">
        <f aca="false">IF($B20="","",$I20+$J20)</f>
        <v/>
      </c>
      <c r="L20" s="56" t="str">
        <f aca="false">IF($B20="","",$G20-$K20)</f>
        <v/>
      </c>
      <c r="M20" s="57" t="str">
        <f aca="false">IF(OR($B20="",$G20=0),"",$I20/$G20)</f>
        <v/>
      </c>
      <c r="N20" s="44"/>
    </row>
    <row r="21" customFormat="false" ht="15" hidden="false" customHeight="false" outlineLevel="0" collapsed="false">
      <c r="B21" s="43"/>
      <c r="C21" s="44"/>
      <c r="D21" s="44"/>
      <c r="E21" s="53"/>
      <c r="F21" s="54" t="n">
        <f aca="false">IF($B21="",0,SUMIFS(Variations!$G$5:$G$34,Variations!$D$5:$D$34,$B21,Variations!$I$5:$I$34,"Approved")+SUMIFS(Variations!$G$5:$G$34,Variations!$D$5:$D$34,$B21,Variations!$I$5:$I$34,"Implemented"))</f>
        <v>0</v>
      </c>
      <c r="G21" s="54" t="str">
        <f aca="false">IF($B21="","",$E21+$F21)</f>
        <v/>
      </c>
      <c r="H21" s="53"/>
      <c r="I21" s="53"/>
      <c r="J21" s="53"/>
      <c r="K21" s="54" t="str">
        <f aca="false">IF($B21="","",$I21+$J21)</f>
        <v/>
      </c>
      <c r="L21" s="54" t="str">
        <f aca="false">IF($B21="","",$G21-$K21)</f>
        <v/>
      </c>
      <c r="M21" s="55" t="str">
        <f aca="false">IF(OR($B21="",$G21=0),"",$I21/$G21)</f>
        <v/>
      </c>
      <c r="N21" s="44"/>
    </row>
    <row r="22" customFormat="false" ht="15" hidden="false" customHeight="false" outlineLevel="0" collapsed="false">
      <c r="B22" s="43"/>
      <c r="C22" s="44"/>
      <c r="D22" s="44"/>
      <c r="E22" s="53"/>
      <c r="F22" s="56" t="n">
        <f aca="false">IF($B22="",0,SUMIFS(Variations!$G$5:$G$34,Variations!$D$5:$D$34,$B22,Variations!$I$5:$I$34,"Approved")+SUMIFS(Variations!$G$5:$G$34,Variations!$D$5:$D$34,$B22,Variations!$I$5:$I$34,"Implemented"))</f>
        <v>0</v>
      </c>
      <c r="G22" s="56" t="str">
        <f aca="false">IF($B22="","",$E22+$F22)</f>
        <v/>
      </c>
      <c r="H22" s="53"/>
      <c r="I22" s="53"/>
      <c r="J22" s="53"/>
      <c r="K22" s="56" t="str">
        <f aca="false">IF($B22="","",$I22+$J22)</f>
        <v/>
      </c>
      <c r="L22" s="56" t="str">
        <f aca="false">IF($B22="","",$G22-$K22)</f>
        <v/>
      </c>
      <c r="M22" s="57" t="str">
        <f aca="false">IF(OR($B22="",$G22=0),"",$I22/$G22)</f>
        <v/>
      </c>
      <c r="N22" s="44"/>
    </row>
    <row r="23" customFormat="false" ht="15" hidden="false" customHeight="false" outlineLevel="0" collapsed="false">
      <c r="B23" s="43"/>
      <c r="C23" s="44"/>
      <c r="D23" s="44"/>
      <c r="E23" s="53"/>
      <c r="F23" s="54" t="n">
        <f aca="false">IF($B23="",0,SUMIFS(Variations!$G$5:$G$34,Variations!$D$5:$D$34,$B23,Variations!$I$5:$I$34,"Approved")+SUMIFS(Variations!$G$5:$G$34,Variations!$D$5:$D$34,$B23,Variations!$I$5:$I$34,"Implemented"))</f>
        <v>0</v>
      </c>
      <c r="G23" s="54" t="str">
        <f aca="false">IF($B23="","",$E23+$F23)</f>
        <v/>
      </c>
      <c r="H23" s="53"/>
      <c r="I23" s="53"/>
      <c r="J23" s="53"/>
      <c r="K23" s="54" t="str">
        <f aca="false">IF($B23="","",$I23+$J23)</f>
        <v/>
      </c>
      <c r="L23" s="54" t="str">
        <f aca="false">IF($B23="","",$G23-$K23)</f>
        <v/>
      </c>
      <c r="M23" s="55" t="str">
        <f aca="false">IF(OR($B23="",$G23=0),"",$I23/$G23)</f>
        <v/>
      </c>
      <c r="N23" s="44"/>
    </row>
    <row r="24" customFormat="false" ht="15" hidden="false" customHeight="false" outlineLevel="0" collapsed="false">
      <c r="B24" s="43"/>
      <c r="C24" s="44"/>
      <c r="D24" s="44"/>
      <c r="E24" s="53"/>
      <c r="F24" s="56" t="n">
        <f aca="false">IF($B24="",0,SUMIFS(Variations!$G$5:$G$34,Variations!$D$5:$D$34,$B24,Variations!$I$5:$I$34,"Approved")+SUMIFS(Variations!$G$5:$G$34,Variations!$D$5:$D$34,$B24,Variations!$I$5:$I$34,"Implemented"))</f>
        <v>0</v>
      </c>
      <c r="G24" s="56" t="str">
        <f aca="false">IF($B24="","",$E24+$F24)</f>
        <v/>
      </c>
      <c r="H24" s="53"/>
      <c r="I24" s="53"/>
      <c r="J24" s="53"/>
      <c r="K24" s="56" t="str">
        <f aca="false">IF($B24="","",$I24+$J24)</f>
        <v/>
      </c>
      <c r="L24" s="56" t="str">
        <f aca="false">IF($B24="","",$G24-$K24)</f>
        <v/>
      </c>
      <c r="M24" s="57" t="str">
        <f aca="false">IF(OR($B24="",$G24=0),"",$I24/$G24)</f>
        <v/>
      </c>
      <c r="N24" s="44"/>
    </row>
    <row r="25" customFormat="false" ht="15" hidden="false" customHeight="false" outlineLevel="0" collapsed="false">
      <c r="B25" s="43"/>
      <c r="C25" s="44"/>
      <c r="D25" s="44"/>
      <c r="E25" s="53"/>
      <c r="F25" s="54" t="n">
        <f aca="false">IF($B25="",0,SUMIFS(Variations!$G$5:$G$34,Variations!$D$5:$D$34,$B25,Variations!$I$5:$I$34,"Approved")+SUMIFS(Variations!$G$5:$G$34,Variations!$D$5:$D$34,$B25,Variations!$I$5:$I$34,"Implemented"))</f>
        <v>0</v>
      </c>
      <c r="G25" s="54" t="str">
        <f aca="false">IF($B25="","",$E25+$F25)</f>
        <v/>
      </c>
      <c r="H25" s="53"/>
      <c r="I25" s="53"/>
      <c r="J25" s="53"/>
      <c r="K25" s="54" t="str">
        <f aca="false">IF($B25="","",$I25+$J25)</f>
        <v/>
      </c>
      <c r="L25" s="54" t="str">
        <f aca="false">IF($B25="","",$G25-$K25)</f>
        <v/>
      </c>
      <c r="M25" s="55" t="str">
        <f aca="false">IF(OR($B25="",$G25=0),"",$I25/$G25)</f>
        <v/>
      </c>
      <c r="N25" s="44"/>
    </row>
    <row r="26" customFormat="false" ht="15" hidden="false" customHeight="false" outlineLevel="0" collapsed="false">
      <c r="B26" s="43"/>
      <c r="C26" s="44"/>
      <c r="D26" s="44"/>
      <c r="E26" s="53"/>
      <c r="F26" s="56" t="n">
        <f aca="false">IF($B26="",0,SUMIFS(Variations!$G$5:$G$34,Variations!$D$5:$D$34,$B26,Variations!$I$5:$I$34,"Approved")+SUMIFS(Variations!$G$5:$G$34,Variations!$D$5:$D$34,$B26,Variations!$I$5:$I$34,"Implemented"))</f>
        <v>0</v>
      </c>
      <c r="G26" s="56" t="str">
        <f aca="false">IF($B26="","",$E26+$F26)</f>
        <v/>
      </c>
      <c r="H26" s="53"/>
      <c r="I26" s="53"/>
      <c r="J26" s="53"/>
      <c r="K26" s="56" t="str">
        <f aca="false">IF($B26="","",$I26+$J26)</f>
        <v/>
      </c>
      <c r="L26" s="56" t="str">
        <f aca="false">IF($B26="","",$G26-$K26)</f>
        <v/>
      </c>
      <c r="M26" s="57" t="str">
        <f aca="false">IF(OR($B26="",$G26=0),"",$I26/$G26)</f>
        <v/>
      </c>
      <c r="N26" s="44"/>
    </row>
    <row r="27" customFormat="false" ht="15" hidden="false" customHeight="false" outlineLevel="0" collapsed="false">
      <c r="B27" s="43"/>
      <c r="C27" s="44"/>
      <c r="D27" s="44"/>
      <c r="E27" s="53"/>
      <c r="F27" s="54" t="n">
        <f aca="false">IF($B27="",0,SUMIFS(Variations!$G$5:$G$34,Variations!$D$5:$D$34,$B27,Variations!$I$5:$I$34,"Approved")+SUMIFS(Variations!$G$5:$G$34,Variations!$D$5:$D$34,$B27,Variations!$I$5:$I$34,"Implemented"))</f>
        <v>0</v>
      </c>
      <c r="G27" s="54" t="str">
        <f aca="false">IF($B27="","",$E27+$F27)</f>
        <v/>
      </c>
      <c r="H27" s="53"/>
      <c r="I27" s="53"/>
      <c r="J27" s="53"/>
      <c r="K27" s="54" t="str">
        <f aca="false">IF($B27="","",$I27+$J27)</f>
        <v/>
      </c>
      <c r="L27" s="54" t="str">
        <f aca="false">IF($B27="","",$G27-$K27)</f>
        <v/>
      </c>
      <c r="M27" s="55" t="str">
        <f aca="false">IF(OR($B27="",$G27=0),"",$I27/$G27)</f>
        <v/>
      </c>
      <c r="N27" s="44"/>
    </row>
    <row r="28" customFormat="false" ht="15" hidden="false" customHeight="false" outlineLevel="0" collapsed="false">
      <c r="B28" s="43"/>
      <c r="C28" s="44"/>
      <c r="D28" s="44"/>
      <c r="E28" s="53"/>
      <c r="F28" s="56" t="n">
        <f aca="false">IF($B28="",0,SUMIFS(Variations!$G$5:$G$34,Variations!$D$5:$D$34,$B28,Variations!$I$5:$I$34,"Approved")+SUMIFS(Variations!$G$5:$G$34,Variations!$D$5:$D$34,$B28,Variations!$I$5:$I$34,"Implemented"))</f>
        <v>0</v>
      </c>
      <c r="G28" s="56" t="str">
        <f aca="false">IF($B28="","",$E28+$F28)</f>
        <v/>
      </c>
      <c r="H28" s="53"/>
      <c r="I28" s="53"/>
      <c r="J28" s="53"/>
      <c r="K28" s="56" t="str">
        <f aca="false">IF($B28="","",$I28+$J28)</f>
        <v/>
      </c>
      <c r="L28" s="56" t="str">
        <f aca="false">IF($B28="","",$G28-$K28)</f>
        <v/>
      </c>
      <c r="M28" s="57" t="str">
        <f aca="false">IF(OR($B28="",$G28=0),"",$I28/$G28)</f>
        <v/>
      </c>
      <c r="N28" s="44"/>
    </row>
    <row r="29" customFormat="false" ht="15" hidden="false" customHeight="false" outlineLevel="0" collapsed="false">
      <c r="B29" s="43"/>
      <c r="C29" s="44"/>
      <c r="D29" s="44"/>
      <c r="E29" s="53"/>
      <c r="F29" s="54" t="n">
        <f aca="false">IF($B29="",0,SUMIFS(Variations!$G$5:$G$34,Variations!$D$5:$D$34,$B29,Variations!$I$5:$I$34,"Approved")+SUMIFS(Variations!$G$5:$G$34,Variations!$D$5:$D$34,$B29,Variations!$I$5:$I$34,"Implemented"))</f>
        <v>0</v>
      </c>
      <c r="G29" s="54" t="str">
        <f aca="false">IF($B29="","",$E29+$F29)</f>
        <v/>
      </c>
      <c r="H29" s="53"/>
      <c r="I29" s="53"/>
      <c r="J29" s="53"/>
      <c r="K29" s="54" t="str">
        <f aca="false">IF($B29="","",$I29+$J29)</f>
        <v/>
      </c>
      <c r="L29" s="54" t="str">
        <f aca="false">IF($B29="","",$G29-$K29)</f>
        <v/>
      </c>
      <c r="M29" s="55" t="str">
        <f aca="false">IF(OR($B29="",$G29=0),"",$I29/$G29)</f>
        <v/>
      </c>
      <c r="N29" s="44"/>
    </row>
    <row r="30" customFormat="false" ht="15" hidden="false" customHeight="false" outlineLevel="0" collapsed="false">
      <c r="B30" s="43"/>
      <c r="C30" s="44"/>
      <c r="D30" s="44"/>
      <c r="E30" s="53"/>
      <c r="F30" s="56" t="n">
        <f aca="false">IF($B30="",0,SUMIFS(Variations!$G$5:$G$34,Variations!$D$5:$D$34,$B30,Variations!$I$5:$I$34,"Approved")+SUMIFS(Variations!$G$5:$G$34,Variations!$D$5:$D$34,$B30,Variations!$I$5:$I$34,"Implemented"))</f>
        <v>0</v>
      </c>
      <c r="G30" s="56" t="str">
        <f aca="false">IF($B30="","",$E30+$F30)</f>
        <v/>
      </c>
      <c r="H30" s="53"/>
      <c r="I30" s="53"/>
      <c r="J30" s="53"/>
      <c r="K30" s="56" t="str">
        <f aca="false">IF($B30="","",$I30+$J30)</f>
        <v/>
      </c>
      <c r="L30" s="56" t="str">
        <f aca="false">IF($B30="","",$G30-$K30)</f>
        <v/>
      </c>
      <c r="M30" s="57" t="str">
        <f aca="false">IF(OR($B30="",$G30=0),"",$I30/$G30)</f>
        <v/>
      </c>
      <c r="N30" s="44"/>
    </row>
    <row r="31" customFormat="false" ht="15" hidden="false" customHeight="false" outlineLevel="0" collapsed="false">
      <c r="B31" s="43"/>
      <c r="C31" s="44"/>
      <c r="D31" s="44"/>
      <c r="E31" s="53"/>
      <c r="F31" s="54" t="n">
        <f aca="false">IF($B31="",0,SUMIFS(Variations!$G$5:$G$34,Variations!$D$5:$D$34,$B31,Variations!$I$5:$I$34,"Approved")+SUMIFS(Variations!$G$5:$G$34,Variations!$D$5:$D$34,$B31,Variations!$I$5:$I$34,"Implemented"))</f>
        <v>0</v>
      </c>
      <c r="G31" s="54" t="str">
        <f aca="false">IF($B31="","",$E31+$F31)</f>
        <v/>
      </c>
      <c r="H31" s="53"/>
      <c r="I31" s="53"/>
      <c r="J31" s="53"/>
      <c r="K31" s="54" t="str">
        <f aca="false">IF($B31="","",$I31+$J31)</f>
        <v/>
      </c>
      <c r="L31" s="54" t="str">
        <f aca="false">IF($B31="","",$G31-$K31)</f>
        <v/>
      </c>
      <c r="M31" s="55" t="str">
        <f aca="false">IF(OR($B31="",$G31=0),"",$I31/$G31)</f>
        <v/>
      </c>
      <c r="N31" s="44"/>
    </row>
    <row r="32" customFormat="false" ht="15" hidden="false" customHeight="false" outlineLevel="0" collapsed="false">
      <c r="B32" s="43"/>
      <c r="C32" s="44"/>
      <c r="D32" s="44"/>
      <c r="E32" s="53"/>
      <c r="F32" s="56" t="n">
        <f aca="false">IF($B32="",0,SUMIFS(Variations!$G$5:$G$34,Variations!$D$5:$D$34,$B32,Variations!$I$5:$I$34,"Approved")+SUMIFS(Variations!$G$5:$G$34,Variations!$D$5:$D$34,$B32,Variations!$I$5:$I$34,"Implemented"))</f>
        <v>0</v>
      </c>
      <c r="G32" s="56" t="str">
        <f aca="false">IF($B32="","",$E32+$F32)</f>
        <v/>
      </c>
      <c r="H32" s="53"/>
      <c r="I32" s="53"/>
      <c r="J32" s="53"/>
      <c r="K32" s="56" t="str">
        <f aca="false">IF($B32="","",$I32+$J32)</f>
        <v/>
      </c>
      <c r="L32" s="56" t="str">
        <f aca="false">IF($B32="","",$G32-$K32)</f>
        <v/>
      </c>
      <c r="M32" s="57" t="str">
        <f aca="false">IF(OR($B32="",$G32=0),"",$I32/$G32)</f>
        <v/>
      </c>
      <c r="N32" s="44"/>
    </row>
    <row r="33" customFormat="false" ht="15" hidden="false" customHeight="false" outlineLevel="0" collapsed="false">
      <c r="B33" s="43"/>
      <c r="C33" s="44"/>
      <c r="D33" s="44"/>
      <c r="E33" s="53"/>
      <c r="F33" s="54" t="n">
        <f aca="false">IF($B33="",0,SUMIFS(Variations!$G$5:$G$34,Variations!$D$5:$D$34,$B33,Variations!$I$5:$I$34,"Approved")+SUMIFS(Variations!$G$5:$G$34,Variations!$D$5:$D$34,$B33,Variations!$I$5:$I$34,"Implemented"))</f>
        <v>0</v>
      </c>
      <c r="G33" s="54" t="str">
        <f aca="false">IF($B33="","",$E33+$F33)</f>
        <v/>
      </c>
      <c r="H33" s="53"/>
      <c r="I33" s="53"/>
      <c r="J33" s="53"/>
      <c r="K33" s="54" t="str">
        <f aca="false">IF($B33="","",$I33+$J33)</f>
        <v/>
      </c>
      <c r="L33" s="54" t="str">
        <f aca="false">IF($B33="","",$G33-$K33)</f>
        <v/>
      </c>
      <c r="M33" s="55" t="str">
        <f aca="false">IF(OR($B33="",$G33=0),"",$I33/$G33)</f>
        <v/>
      </c>
      <c r="N33" s="44"/>
    </row>
    <row r="34" customFormat="false" ht="15" hidden="false" customHeight="false" outlineLevel="0" collapsed="false">
      <c r="B34" s="43"/>
      <c r="C34" s="44"/>
      <c r="D34" s="44"/>
      <c r="E34" s="53"/>
      <c r="F34" s="56" t="n">
        <f aca="false">IF($B34="",0,SUMIFS(Variations!$G$5:$G$34,Variations!$D$5:$D$34,$B34,Variations!$I$5:$I$34,"Approved")+SUMIFS(Variations!$G$5:$G$34,Variations!$D$5:$D$34,$B34,Variations!$I$5:$I$34,"Implemented"))</f>
        <v>0</v>
      </c>
      <c r="G34" s="56" t="str">
        <f aca="false">IF($B34="","",$E34+$F34)</f>
        <v/>
      </c>
      <c r="H34" s="53"/>
      <c r="I34" s="53"/>
      <c r="J34" s="53"/>
      <c r="K34" s="56" t="str">
        <f aca="false">IF($B34="","",$I34+$J34)</f>
        <v/>
      </c>
      <c r="L34" s="56" t="str">
        <f aca="false">IF($B34="","",$G34-$K34)</f>
        <v/>
      </c>
      <c r="M34" s="57" t="str">
        <f aca="false">IF(OR($B34="",$G34=0),"",$I34/$G34)</f>
        <v/>
      </c>
      <c r="N34" s="44"/>
    </row>
    <row r="35" customFormat="false" ht="15" hidden="false" customHeight="false" outlineLevel="0" collapsed="false">
      <c r="B35" s="43"/>
      <c r="C35" s="44"/>
      <c r="D35" s="44"/>
      <c r="E35" s="53"/>
      <c r="F35" s="54" t="n">
        <f aca="false">IF($B35="",0,SUMIFS(Variations!$G$5:$G$34,Variations!$D$5:$D$34,$B35,Variations!$I$5:$I$34,"Approved")+SUMIFS(Variations!$G$5:$G$34,Variations!$D$5:$D$34,$B35,Variations!$I$5:$I$34,"Implemented"))</f>
        <v>0</v>
      </c>
      <c r="G35" s="54" t="str">
        <f aca="false">IF($B35="","",$E35+$F35)</f>
        <v/>
      </c>
      <c r="H35" s="53"/>
      <c r="I35" s="53"/>
      <c r="J35" s="53"/>
      <c r="K35" s="54" t="str">
        <f aca="false">IF($B35="","",$I35+$J35)</f>
        <v/>
      </c>
      <c r="L35" s="54" t="str">
        <f aca="false">IF($B35="","",$G35-$K35)</f>
        <v/>
      </c>
      <c r="M35" s="55" t="str">
        <f aca="false">IF(OR($B35="",$G35=0),"",$I35/$G35)</f>
        <v/>
      </c>
      <c r="N35" s="44"/>
    </row>
    <row r="36" customFormat="false" ht="15" hidden="false" customHeight="false" outlineLevel="0" collapsed="false">
      <c r="B36" s="43"/>
      <c r="C36" s="44"/>
      <c r="D36" s="44"/>
      <c r="E36" s="53"/>
      <c r="F36" s="56" t="n">
        <f aca="false">IF($B36="",0,SUMIFS(Variations!$G$5:$G$34,Variations!$D$5:$D$34,$B36,Variations!$I$5:$I$34,"Approved")+SUMIFS(Variations!$G$5:$G$34,Variations!$D$5:$D$34,$B36,Variations!$I$5:$I$34,"Implemented"))</f>
        <v>0</v>
      </c>
      <c r="G36" s="56" t="str">
        <f aca="false">IF($B36="","",$E36+$F36)</f>
        <v/>
      </c>
      <c r="H36" s="53"/>
      <c r="I36" s="53"/>
      <c r="J36" s="53"/>
      <c r="K36" s="56" t="str">
        <f aca="false">IF($B36="","",$I36+$J36)</f>
        <v/>
      </c>
      <c r="L36" s="56" t="str">
        <f aca="false">IF($B36="","",$G36-$K36)</f>
        <v/>
      </c>
      <c r="M36" s="57" t="str">
        <f aca="false">IF(OR($B36="",$G36=0),"",$I36/$G36)</f>
        <v/>
      </c>
      <c r="N36" s="44"/>
    </row>
    <row r="37" customFormat="false" ht="15" hidden="false" customHeight="false" outlineLevel="0" collapsed="false">
      <c r="B37" s="43"/>
      <c r="C37" s="44"/>
      <c r="D37" s="44"/>
      <c r="E37" s="53"/>
      <c r="F37" s="54" t="n">
        <f aca="false">IF($B37="",0,SUMIFS(Variations!$G$5:$G$34,Variations!$D$5:$D$34,$B37,Variations!$I$5:$I$34,"Approved")+SUMIFS(Variations!$G$5:$G$34,Variations!$D$5:$D$34,$B37,Variations!$I$5:$I$34,"Implemented"))</f>
        <v>0</v>
      </c>
      <c r="G37" s="54" t="str">
        <f aca="false">IF($B37="","",$E37+$F37)</f>
        <v/>
      </c>
      <c r="H37" s="53"/>
      <c r="I37" s="53"/>
      <c r="J37" s="53"/>
      <c r="K37" s="54" t="str">
        <f aca="false">IF($B37="","",$I37+$J37)</f>
        <v/>
      </c>
      <c r="L37" s="54" t="str">
        <f aca="false">IF($B37="","",$G37-$K37)</f>
        <v/>
      </c>
      <c r="M37" s="55" t="str">
        <f aca="false">IF(OR($B37="",$G37=0),"",$I37/$G37)</f>
        <v/>
      </c>
      <c r="N37" s="44"/>
    </row>
    <row r="38" customFormat="false" ht="15" hidden="false" customHeight="false" outlineLevel="0" collapsed="false">
      <c r="B38" s="43"/>
      <c r="C38" s="44"/>
      <c r="D38" s="44"/>
      <c r="E38" s="53"/>
      <c r="F38" s="56" t="n">
        <f aca="false">IF($B38="",0,SUMIFS(Variations!$G$5:$G$34,Variations!$D$5:$D$34,$B38,Variations!$I$5:$I$34,"Approved")+SUMIFS(Variations!$G$5:$G$34,Variations!$D$5:$D$34,$B38,Variations!$I$5:$I$34,"Implemented"))</f>
        <v>0</v>
      </c>
      <c r="G38" s="56" t="str">
        <f aca="false">IF($B38="","",$E38+$F38)</f>
        <v/>
      </c>
      <c r="H38" s="53"/>
      <c r="I38" s="53"/>
      <c r="J38" s="53"/>
      <c r="K38" s="56" t="str">
        <f aca="false">IF($B38="","",$I38+$J38)</f>
        <v/>
      </c>
      <c r="L38" s="56" t="str">
        <f aca="false">IF($B38="","",$G38-$K38)</f>
        <v/>
      </c>
      <c r="M38" s="57" t="str">
        <f aca="false">IF(OR($B38="",$G38=0),"",$I38/$G38)</f>
        <v/>
      </c>
      <c r="N38" s="44"/>
    </row>
    <row r="39" customFormat="false" ht="15" hidden="false" customHeight="false" outlineLevel="0" collapsed="false">
      <c r="B39" s="43"/>
      <c r="C39" s="44"/>
      <c r="D39" s="44"/>
      <c r="E39" s="53"/>
      <c r="F39" s="54" t="n">
        <f aca="false">IF($B39="",0,SUMIFS(Variations!$G$5:$G$34,Variations!$D$5:$D$34,$B39,Variations!$I$5:$I$34,"Approved")+SUMIFS(Variations!$G$5:$G$34,Variations!$D$5:$D$34,$B39,Variations!$I$5:$I$34,"Implemented"))</f>
        <v>0</v>
      </c>
      <c r="G39" s="54" t="str">
        <f aca="false">IF($B39="","",$E39+$F39)</f>
        <v/>
      </c>
      <c r="H39" s="53"/>
      <c r="I39" s="53"/>
      <c r="J39" s="53"/>
      <c r="K39" s="54" t="str">
        <f aca="false">IF($B39="","",$I39+$J39)</f>
        <v/>
      </c>
      <c r="L39" s="54" t="str">
        <f aca="false">IF($B39="","",$G39-$K39)</f>
        <v/>
      </c>
      <c r="M39" s="55" t="str">
        <f aca="false">IF(OR($B39="",$G39=0),"",$I39/$G39)</f>
        <v/>
      </c>
      <c r="N39" s="44"/>
    </row>
    <row r="40" customFormat="false" ht="15" hidden="false" customHeight="false" outlineLevel="0" collapsed="false">
      <c r="B40" s="43"/>
      <c r="C40" s="44"/>
      <c r="D40" s="44"/>
      <c r="E40" s="53"/>
      <c r="F40" s="56" t="n">
        <f aca="false">IF($B40="",0,SUMIFS(Variations!$G$5:$G$34,Variations!$D$5:$D$34,$B40,Variations!$I$5:$I$34,"Approved")+SUMIFS(Variations!$G$5:$G$34,Variations!$D$5:$D$34,$B40,Variations!$I$5:$I$34,"Implemented"))</f>
        <v>0</v>
      </c>
      <c r="G40" s="56" t="str">
        <f aca="false">IF($B40="","",$E40+$F40)</f>
        <v/>
      </c>
      <c r="H40" s="53"/>
      <c r="I40" s="53"/>
      <c r="J40" s="53"/>
      <c r="K40" s="56" t="str">
        <f aca="false">IF($B40="","",$I40+$J40)</f>
        <v/>
      </c>
      <c r="L40" s="56" t="str">
        <f aca="false">IF($B40="","",$G40-$K40)</f>
        <v/>
      </c>
      <c r="M40" s="57" t="str">
        <f aca="false">IF(OR($B40="",$G40=0),"",$I40/$G40)</f>
        <v/>
      </c>
      <c r="N40" s="44"/>
    </row>
    <row r="41" customFormat="false" ht="15" hidden="false" customHeight="false" outlineLevel="0" collapsed="false">
      <c r="B41" s="43"/>
      <c r="C41" s="44"/>
      <c r="D41" s="44"/>
      <c r="E41" s="53"/>
      <c r="F41" s="54" t="n">
        <f aca="false">IF($B41="",0,SUMIFS(Variations!$G$5:$G$34,Variations!$D$5:$D$34,$B41,Variations!$I$5:$I$34,"Approved")+SUMIFS(Variations!$G$5:$G$34,Variations!$D$5:$D$34,$B41,Variations!$I$5:$I$34,"Implemented"))</f>
        <v>0</v>
      </c>
      <c r="G41" s="54" t="str">
        <f aca="false">IF($B41="","",$E41+$F41)</f>
        <v/>
      </c>
      <c r="H41" s="53"/>
      <c r="I41" s="53"/>
      <c r="J41" s="53"/>
      <c r="K41" s="54" t="str">
        <f aca="false">IF($B41="","",$I41+$J41)</f>
        <v/>
      </c>
      <c r="L41" s="54" t="str">
        <f aca="false">IF($B41="","",$G41-$K41)</f>
        <v/>
      </c>
      <c r="M41" s="55" t="str">
        <f aca="false">IF(OR($B41="",$G41=0),"",$I41/$G41)</f>
        <v/>
      </c>
      <c r="N41" s="44"/>
    </row>
    <row r="42" customFormat="false" ht="15" hidden="false" customHeight="false" outlineLevel="0" collapsed="false">
      <c r="B42" s="43"/>
      <c r="C42" s="44"/>
      <c r="D42" s="44"/>
      <c r="E42" s="53"/>
      <c r="F42" s="56" t="n">
        <f aca="false">IF($B42="",0,SUMIFS(Variations!$G$5:$G$34,Variations!$D$5:$D$34,$B42,Variations!$I$5:$I$34,"Approved")+SUMIFS(Variations!$G$5:$G$34,Variations!$D$5:$D$34,$B42,Variations!$I$5:$I$34,"Implemented"))</f>
        <v>0</v>
      </c>
      <c r="G42" s="56" t="str">
        <f aca="false">IF($B42="","",$E42+$F42)</f>
        <v/>
      </c>
      <c r="H42" s="53"/>
      <c r="I42" s="53"/>
      <c r="J42" s="53"/>
      <c r="K42" s="56" t="str">
        <f aca="false">IF($B42="","",$I42+$J42)</f>
        <v/>
      </c>
      <c r="L42" s="56" t="str">
        <f aca="false">IF($B42="","",$G42-$K42)</f>
        <v/>
      </c>
      <c r="M42" s="57" t="str">
        <f aca="false">IF(OR($B42="",$G42=0),"",$I42/$G42)</f>
        <v/>
      </c>
      <c r="N42" s="44"/>
    </row>
    <row r="43" customFormat="false" ht="15" hidden="false" customHeight="false" outlineLevel="0" collapsed="false">
      <c r="B43" s="43"/>
      <c r="C43" s="44"/>
      <c r="D43" s="44"/>
      <c r="E43" s="53"/>
      <c r="F43" s="54" t="n">
        <f aca="false">IF($B43="",0,SUMIFS(Variations!$G$5:$G$34,Variations!$D$5:$D$34,$B43,Variations!$I$5:$I$34,"Approved")+SUMIFS(Variations!$G$5:$G$34,Variations!$D$5:$D$34,$B43,Variations!$I$5:$I$34,"Implemented"))</f>
        <v>0</v>
      </c>
      <c r="G43" s="54" t="str">
        <f aca="false">IF($B43="","",$E43+$F43)</f>
        <v/>
      </c>
      <c r="H43" s="53"/>
      <c r="I43" s="53"/>
      <c r="J43" s="53"/>
      <c r="K43" s="54" t="str">
        <f aca="false">IF($B43="","",$I43+$J43)</f>
        <v/>
      </c>
      <c r="L43" s="54" t="str">
        <f aca="false">IF($B43="","",$G43-$K43)</f>
        <v/>
      </c>
      <c r="M43" s="55" t="str">
        <f aca="false">IF(OR($B43="",$G43=0),"",$I43/$G43)</f>
        <v/>
      </c>
      <c r="N43" s="44"/>
    </row>
    <row r="44" customFormat="false" ht="15" hidden="false" customHeight="false" outlineLevel="0" collapsed="false">
      <c r="B44" s="43"/>
      <c r="C44" s="44"/>
      <c r="D44" s="44"/>
      <c r="E44" s="53"/>
      <c r="F44" s="56" t="n">
        <f aca="false">IF($B44="",0,SUMIFS(Variations!$G$5:$G$34,Variations!$D$5:$D$34,$B44,Variations!$I$5:$I$34,"Approved")+SUMIFS(Variations!$G$5:$G$34,Variations!$D$5:$D$34,$B44,Variations!$I$5:$I$34,"Implemented"))</f>
        <v>0</v>
      </c>
      <c r="G44" s="56" t="str">
        <f aca="false">IF($B44="","",$E44+$F44)</f>
        <v/>
      </c>
      <c r="H44" s="53"/>
      <c r="I44" s="53"/>
      <c r="J44" s="53"/>
      <c r="K44" s="56" t="str">
        <f aca="false">IF($B44="","",$I44+$J44)</f>
        <v/>
      </c>
      <c r="L44" s="56" t="str">
        <f aca="false">IF($B44="","",$G44-$K44)</f>
        <v/>
      </c>
      <c r="M44" s="57" t="str">
        <f aca="false">IF(OR($B44="",$G44=0),"",$I44/$G44)</f>
        <v/>
      </c>
      <c r="N44" s="44"/>
    </row>
    <row r="45" customFormat="false" ht="21.75" hidden="false" customHeight="true" outlineLevel="0" collapsed="false">
      <c r="B45" s="58" t="s">
        <v>264</v>
      </c>
      <c r="C45" s="58"/>
      <c r="D45" s="58"/>
      <c r="E45" s="59" t="n">
        <f aca="false">SUM(E5:E44)</f>
        <v>920000</v>
      </c>
      <c r="F45" s="59" t="n">
        <f aca="false">SUM(F5:F44)</f>
        <v>18000</v>
      </c>
      <c r="G45" s="59" t="n">
        <f aca="false">SUM(G5:G44)</f>
        <v>938000</v>
      </c>
      <c r="H45" s="59" t="n">
        <f aca="false">SUM(H5:H44)</f>
        <v>440000</v>
      </c>
      <c r="I45" s="59" t="n">
        <f aca="false">SUM(I5:I44)</f>
        <v>370000</v>
      </c>
      <c r="J45" s="59" t="n">
        <f aca="false">SUM(J5:J44)</f>
        <v>522000</v>
      </c>
      <c r="K45" s="59" t="n">
        <f aca="false">SUM(K5:K44)</f>
        <v>892000</v>
      </c>
      <c r="L45" s="59" t="n">
        <f aca="false">SUM(L5:L44)</f>
        <v>46000</v>
      </c>
      <c r="M45" s="52" t="n">
        <f aca="false">IFERROR(I45/G45,"")</f>
        <v>0.394456289978678</v>
      </c>
      <c r="N45" s="58"/>
    </row>
  </sheetData>
  <mergeCells count="3">
    <mergeCell ref="A1:N1"/>
    <mergeCell ref="A2:N2"/>
    <mergeCell ref="B45:D45"/>
  </mergeCells>
  <conditionalFormatting sqref="L5:L44">
    <cfRule type="cellIs" priority="2" operator="lessThan" aboveAverage="0" equalAverage="0" bottom="0" percent="0" rank="0" text="" dxfId="4">
      <formula>0</formula>
    </cfRule>
    <cfRule type="cellIs" priority="3" operator="greaterThan" aboveAverage="0" equalAverage="0" bottom="0" percent="0" rank="0" text="" dxfId="5">
      <formula>0</formula>
    </cfRule>
  </conditionalFormatting>
  <conditionalFormatting sqref="M5:M44">
    <cfRule type="cellIs" priority="4" operator="greaterThan" aboveAverage="0" equalAverage="0" bottom="0" percent="0" rank="0" text="" dxfId="6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9"/>
    <col collapsed="false" customWidth="true" hidden="false" outlineLevel="0" max="3" min="3" style="0" width="34"/>
    <col collapsed="false" customWidth="true" hidden="false" outlineLevel="0" max="4" min="4" style="0" width="9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15"/>
    <col collapsed="false" customWidth="true" hidden="false" outlineLevel="0" max="11" min="10" style="0" width="16"/>
    <col collapsed="false" customWidth="true" hidden="false" outlineLevel="0" max="12" min="12" style="0" width="24"/>
  </cols>
  <sheetData>
    <row r="1" customFormat="false" ht="30" hidden="false" customHeight="true" outlineLevel="0" collapsed="false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266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0" hidden="false" customHeight="true" outlineLevel="0" collapsed="false">
      <c r="B4" s="30" t="s">
        <v>267</v>
      </c>
      <c r="C4" s="30" t="s">
        <v>85</v>
      </c>
      <c r="D4" s="30" t="s">
        <v>82</v>
      </c>
      <c r="E4" s="30" t="s">
        <v>268</v>
      </c>
      <c r="F4" s="30" t="s">
        <v>269</v>
      </c>
      <c r="G4" s="30" t="s">
        <v>270</v>
      </c>
      <c r="H4" s="30" t="s">
        <v>271</v>
      </c>
      <c r="I4" s="30" t="s">
        <v>32</v>
      </c>
      <c r="J4" s="30" t="s">
        <v>272</v>
      </c>
      <c r="K4" s="30" t="s">
        <v>273</v>
      </c>
      <c r="L4" s="30" t="s">
        <v>218</v>
      </c>
    </row>
    <row r="5" customFormat="false" ht="15" hidden="false" customHeight="false" outlineLevel="0" collapsed="false">
      <c r="B5" s="43" t="s">
        <v>274</v>
      </c>
      <c r="C5" s="44" t="s">
        <v>275</v>
      </c>
      <c r="D5" s="43" t="s">
        <v>115</v>
      </c>
      <c r="E5" s="36" t="s">
        <v>276</v>
      </c>
      <c r="F5" s="43" t="s">
        <v>277</v>
      </c>
      <c r="G5" s="53" t="n">
        <v>18000</v>
      </c>
      <c r="H5" s="60" t="n">
        <v>5</v>
      </c>
      <c r="I5" s="36" t="s">
        <v>278</v>
      </c>
      <c r="J5" s="43" t="s">
        <v>127</v>
      </c>
      <c r="K5" s="43" t="s">
        <v>16</v>
      </c>
      <c r="L5" s="48"/>
    </row>
    <row r="6" customFormat="false" ht="15" hidden="false" customHeight="false" outlineLevel="0" collapsed="false">
      <c r="B6" s="43" t="s">
        <v>279</v>
      </c>
      <c r="C6" s="44" t="s">
        <v>280</v>
      </c>
      <c r="D6" s="43" t="s">
        <v>123</v>
      </c>
      <c r="E6" s="33" t="s">
        <v>281</v>
      </c>
      <c r="F6" s="43" t="s">
        <v>228</v>
      </c>
      <c r="G6" s="53" t="n">
        <v>9500</v>
      </c>
      <c r="H6" s="60" t="n">
        <v>0</v>
      </c>
      <c r="I6" s="33" t="s">
        <v>282</v>
      </c>
      <c r="J6" s="43" t="s">
        <v>191</v>
      </c>
      <c r="K6" s="43" t="s">
        <v>283</v>
      </c>
      <c r="L6" s="48"/>
    </row>
    <row r="7" customFormat="false" ht="15" hidden="false" customHeight="false" outlineLevel="0" collapsed="false">
      <c r="B7" s="43" t="s">
        <v>284</v>
      </c>
      <c r="C7" s="44" t="s">
        <v>285</v>
      </c>
      <c r="D7" s="43" t="s">
        <v>136</v>
      </c>
      <c r="E7" s="36" t="s">
        <v>286</v>
      </c>
      <c r="F7" s="43" t="s">
        <v>234</v>
      </c>
      <c r="G7" s="53" t="n">
        <v>4000</v>
      </c>
      <c r="H7" s="60" t="n">
        <v>-3</v>
      </c>
      <c r="I7" s="36" t="s">
        <v>287</v>
      </c>
      <c r="J7" s="43" t="s">
        <v>92</v>
      </c>
      <c r="K7" s="43" t="s">
        <v>283</v>
      </c>
      <c r="L7" s="48"/>
    </row>
    <row r="8" customFormat="false" ht="15" hidden="false" customHeight="false" outlineLevel="0" collapsed="false">
      <c r="B8" s="43"/>
      <c r="C8" s="44"/>
      <c r="D8" s="43"/>
      <c r="E8" s="33"/>
      <c r="F8" s="43"/>
      <c r="G8" s="53"/>
      <c r="H8" s="60"/>
      <c r="I8" s="33"/>
      <c r="J8" s="43"/>
      <c r="K8" s="43"/>
      <c r="L8" s="48"/>
    </row>
    <row r="9" customFormat="false" ht="15" hidden="false" customHeight="false" outlineLevel="0" collapsed="false">
      <c r="B9" s="43"/>
      <c r="C9" s="44"/>
      <c r="D9" s="43"/>
      <c r="E9" s="36"/>
      <c r="F9" s="43"/>
      <c r="G9" s="53"/>
      <c r="H9" s="60"/>
      <c r="I9" s="36"/>
      <c r="J9" s="43"/>
      <c r="K9" s="43"/>
      <c r="L9" s="48"/>
    </row>
    <row r="10" customFormat="false" ht="15" hidden="false" customHeight="false" outlineLevel="0" collapsed="false">
      <c r="B10" s="43"/>
      <c r="C10" s="44"/>
      <c r="D10" s="43"/>
      <c r="E10" s="33"/>
      <c r="F10" s="43"/>
      <c r="G10" s="53"/>
      <c r="H10" s="60"/>
      <c r="I10" s="33"/>
      <c r="J10" s="43"/>
      <c r="K10" s="43"/>
      <c r="L10" s="48"/>
    </row>
    <row r="11" customFormat="false" ht="15" hidden="false" customHeight="false" outlineLevel="0" collapsed="false">
      <c r="B11" s="43"/>
      <c r="C11" s="44"/>
      <c r="D11" s="43"/>
      <c r="E11" s="36"/>
      <c r="F11" s="43"/>
      <c r="G11" s="53"/>
      <c r="H11" s="60"/>
      <c r="I11" s="36"/>
      <c r="J11" s="43"/>
      <c r="K11" s="43"/>
      <c r="L11" s="48"/>
    </row>
    <row r="12" customFormat="false" ht="15" hidden="false" customHeight="false" outlineLevel="0" collapsed="false">
      <c r="B12" s="43"/>
      <c r="C12" s="44"/>
      <c r="D12" s="43"/>
      <c r="E12" s="33"/>
      <c r="F12" s="43"/>
      <c r="G12" s="53"/>
      <c r="H12" s="60"/>
      <c r="I12" s="33"/>
      <c r="J12" s="43"/>
      <c r="K12" s="43"/>
      <c r="L12" s="48"/>
    </row>
    <row r="13" customFormat="false" ht="15" hidden="false" customHeight="false" outlineLevel="0" collapsed="false">
      <c r="B13" s="43"/>
      <c r="C13" s="44"/>
      <c r="D13" s="43"/>
      <c r="E13" s="36"/>
      <c r="F13" s="43"/>
      <c r="G13" s="53"/>
      <c r="H13" s="60"/>
      <c r="I13" s="36"/>
      <c r="J13" s="43"/>
      <c r="K13" s="43"/>
      <c r="L13" s="48"/>
    </row>
    <row r="14" customFormat="false" ht="15" hidden="false" customHeight="false" outlineLevel="0" collapsed="false">
      <c r="B14" s="43"/>
      <c r="C14" s="44"/>
      <c r="D14" s="43"/>
      <c r="E14" s="33"/>
      <c r="F14" s="43"/>
      <c r="G14" s="53"/>
      <c r="H14" s="60"/>
      <c r="I14" s="33"/>
      <c r="J14" s="43"/>
      <c r="K14" s="43"/>
      <c r="L14" s="48"/>
    </row>
    <row r="15" customFormat="false" ht="15" hidden="false" customHeight="false" outlineLevel="0" collapsed="false">
      <c r="B15" s="43"/>
      <c r="C15" s="44"/>
      <c r="D15" s="43"/>
      <c r="E15" s="36"/>
      <c r="F15" s="43"/>
      <c r="G15" s="53"/>
      <c r="H15" s="60"/>
      <c r="I15" s="36"/>
      <c r="J15" s="43"/>
      <c r="K15" s="43"/>
      <c r="L15" s="48"/>
    </row>
    <row r="16" customFormat="false" ht="15" hidden="false" customHeight="false" outlineLevel="0" collapsed="false">
      <c r="B16" s="43"/>
      <c r="C16" s="44"/>
      <c r="D16" s="43"/>
      <c r="E16" s="33"/>
      <c r="F16" s="43"/>
      <c r="G16" s="53"/>
      <c r="H16" s="60"/>
      <c r="I16" s="33"/>
      <c r="J16" s="43"/>
      <c r="K16" s="43"/>
      <c r="L16" s="48"/>
    </row>
    <row r="17" customFormat="false" ht="15" hidden="false" customHeight="false" outlineLevel="0" collapsed="false">
      <c r="B17" s="43"/>
      <c r="C17" s="44"/>
      <c r="D17" s="43"/>
      <c r="E17" s="36"/>
      <c r="F17" s="43"/>
      <c r="G17" s="53"/>
      <c r="H17" s="60"/>
      <c r="I17" s="36"/>
      <c r="J17" s="43"/>
      <c r="K17" s="43"/>
      <c r="L17" s="48"/>
    </row>
    <row r="18" customFormat="false" ht="15" hidden="false" customHeight="false" outlineLevel="0" collapsed="false">
      <c r="B18" s="43"/>
      <c r="C18" s="44"/>
      <c r="D18" s="43"/>
      <c r="E18" s="33"/>
      <c r="F18" s="43"/>
      <c r="G18" s="53"/>
      <c r="H18" s="60"/>
      <c r="I18" s="33"/>
      <c r="J18" s="43"/>
      <c r="K18" s="43"/>
      <c r="L18" s="48"/>
    </row>
    <row r="19" customFormat="false" ht="15" hidden="false" customHeight="false" outlineLevel="0" collapsed="false">
      <c r="B19" s="43"/>
      <c r="C19" s="44"/>
      <c r="D19" s="43"/>
      <c r="E19" s="36"/>
      <c r="F19" s="43"/>
      <c r="G19" s="53"/>
      <c r="H19" s="60"/>
      <c r="I19" s="36"/>
      <c r="J19" s="43"/>
      <c r="K19" s="43"/>
      <c r="L19" s="48"/>
    </row>
    <row r="20" customFormat="false" ht="15" hidden="false" customHeight="false" outlineLevel="0" collapsed="false">
      <c r="B20" s="43"/>
      <c r="C20" s="44"/>
      <c r="D20" s="43"/>
      <c r="E20" s="33"/>
      <c r="F20" s="43"/>
      <c r="G20" s="53"/>
      <c r="H20" s="60"/>
      <c r="I20" s="33"/>
      <c r="J20" s="43"/>
      <c r="K20" s="43"/>
      <c r="L20" s="48"/>
    </row>
    <row r="21" customFormat="false" ht="15" hidden="false" customHeight="false" outlineLevel="0" collapsed="false">
      <c r="B21" s="43"/>
      <c r="C21" s="44"/>
      <c r="D21" s="43"/>
      <c r="E21" s="36"/>
      <c r="F21" s="43"/>
      <c r="G21" s="53"/>
      <c r="H21" s="60"/>
      <c r="I21" s="36"/>
      <c r="J21" s="43"/>
      <c r="K21" s="43"/>
      <c r="L21" s="48"/>
    </row>
    <row r="22" customFormat="false" ht="15" hidden="false" customHeight="false" outlineLevel="0" collapsed="false">
      <c r="B22" s="43"/>
      <c r="C22" s="44"/>
      <c r="D22" s="43"/>
      <c r="E22" s="33"/>
      <c r="F22" s="43"/>
      <c r="G22" s="53"/>
      <c r="H22" s="60"/>
      <c r="I22" s="33"/>
      <c r="J22" s="43"/>
      <c r="K22" s="43"/>
      <c r="L22" s="48"/>
    </row>
    <row r="23" customFormat="false" ht="15" hidden="false" customHeight="false" outlineLevel="0" collapsed="false">
      <c r="B23" s="43"/>
      <c r="C23" s="44"/>
      <c r="D23" s="43"/>
      <c r="E23" s="36"/>
      <c r="F23" s="43"/>
      <c r="G23" s="53"/>
      <c r="H23" s="60"/>
      <c r="I23" s="36"/>
      <c r="J23" s="43"/>
      <c r="K23" s="43"/>
      <c r="L23" s="48"/>
    </row>
    <row r="24" customFormat="false" ht="15" hidden="false" customHeight="false" outlineLevel="0" collapsed="false">
      <c r="B24" s="43"/>
      <c r="C24" s="44"/>
      <c r="D24" s="43"/>
      <c r="E24" s="33"/>
      <c r="F24" s="43"/>
      <c r="G24" s="53"/>
      <c r="H24" s="60"/>
      <c r="I24" s="33"/>
      <c r="J24" s="43"/>
      <c r="K24" s="43"/>
      <c r="L24" s="48"/>
    </row>
    <row r="25" customFormat="false" ht="15" hidden="false" customHeight="false" outlineLevel="0" collapsed="false">
      <c r="B25" s="43"/>
      <c r="C25" s="44"/>
      <c r="D25" s="43"/>
      <c r="E25" s="36"/>
      <c r="F25" s="43"/>
      <c r="G25" s="53"/>
      <c r="H25" s="60"/>
      <c r="I25" s="36"/>
      <c r="J25" s="43"/>
      <c r="K25" s="43"/>
      <c r="L25" s="48"/>
    </row>
    <row r="26" customFormat="false" ht="15" hidden="false" customHeight="false" outlineLevel="0" collapsed="false">
      <c r="B26" s="43"/>
      <c r="C26" s="44"/>
      <c r="D26" s="43"/>
      <c r="E26" s="33"/>
      <c r="F26" s="43"/>
      <c r="G26" s="53"/>
      <c r="H26" s="60"/>
      <c r="I26" s="33"/>
      <c r="J26" s="43"/>
      <c r="K26" s="43"/>
      <c r="L26" s="48"/>
    </row>
    <row r="27" customFormat="false" ht="15" hidden="false" customHeight="false" outlineLevel="0" collapsed="false">
      <c r="B27" s="43"/>
      <c r="C27" s="44"/>
      <c r="D27" s="43"/>
      <c r="E27" s="36"/>
      <c r="F27" s="43"/>
      <c r="G27" s="53"/>
      <c r="H27" s="60"/>
      <c r="I27" s="36"/>
      <c r="J27" s="43"/>
      <c r="K27" s="43"/>
      <c r="L27" s="48"/>
    </row>
    <row r="28" customFormat="false" ht="15" hidden="false" customHeight="false" outlineLevel="0" collapsed="false">
      <c r="B28" s="43"/>
      <c r="C28" s="44"/>
      <c r="D28" s="43"/>
      <c r="E28" s="33"/>
      <c r="F28" s="43"/>
      <c r="G28" s="53"/>
      <c r="H28" s="60"/>
      <c r="I28" s="33"/>
      <c r="J28" s="43"/>
      <c r="K28" s="43"/>
      <c r="L28" s="48"/>
    </row>
    <row r="29" customFormat="false" ht="15" hidden="false" customHeight="false" outlineLevel="0" collapsed="false">
      <c r="B29" s="43"/>
      <c r="C29" s="44"/>
      <c r="D29" s="43"/>
      <c r="E29" s="36"/>
      <c r="F29" s="43"/>
      <c r="G29" s="53"/>
      <c r="H29" s="60"/>
      <c r="I29" s="36"/>
      <c r="J29" s="43"/>
      <c r="K29" s="43"/>
      <c r="L29" s="48"/>
    </row>
    <row r="30" customFormat="false" ht="15" hidden="false" customHeight="false" outlineLevel="0" collapsed="false">
      <c r="B30" s="43"/>
      <c r="C30" s="44"/>
      <c r="D30" s="43"/>
      <c r="E30" s="33"/>
      <c r="F30" s="43"/>
      <c r="G30" s="53"/>
      <c r="H30" s="60"/>
      <c r="I30" s="33"/>
      <c r="J30" s="43"/>
      <c r="K30" s="43"/>
      <c r="L30" s="48"/>
    </row>
    <row r="31" customFormat="false" ht="15" hidden="false" customHeight="false" outlineLevel="0" collapsed="false">
      <c r="B31" s="43"/>
      <c r="C31" s="44"/>
      <c r="D31" s="43"/>
      <c r="E31" s="36"/>
      <c r="F31" s="43"/>
      <c r="G31" s="53"/>
      <c r="H31" s="60"/>
      <c r="I31" s="36"/>
      <c r="J31" s="43"/>
      <c r="K31" s="43"/>
      <c r="L31" s="48"/>
    </row>
    <row r="32" customFormat="false" ht="15" hidden="false" customHeight="false" outlineLevel="0" collapsed="false">
      <c r="B32" s="43"/>
      <c r="C32" s="44"/>
      <c r="D32" s="43"/>
      <c r="E32" s="33"/>
      <c r="F32" s="43"/>
      <c r="G32" s="53"/>
      <c r="H32" s="60"/>
      <c r="I32" s="33"/>
      <c r="J32" s="43"/>
      <c r="K32" s="43"/>
      <c r="L32" s="48"/>
    </row>
    <row r="33" customFormat="false" ht="15" hidden="false" customHeight="false" outlineLevel="0" collapsed="false">
      <c r="B33" s="43"/>
      <c r="C33" s="44"/>
      <c r="D33" s="43"/>
      <c r="E33" s="36"/>
      <c r="F33" s="43"/>
      <c r="G33" s="53"/>
      <c r="H33" s="60"/>
      <c r="I33" s="36"/>
      <c r="J33" s="43"/>
      <c r="K33" s="43"/>
      <c r="L33" s="48"/>
    </row>
    <row r="34" customFormat="false" ht="15" hidden="false" customHeight="false" outlineLevel="0" collapsed="false">
      <c r="B34" s="43"/>
      <c r="C34" s="44"/>
      <c r="D34" s="43"/>
      <c r="E34" s="33"/>
      <c r="F34" s="43"/>
      <c r="G34" s="53"/>
      <c r="H34" s="60"/>
      <c r="I34" s="33"/>
      <c r="J34" s="43"/>
      <c r="K34" s="43"/>
      <c r="L34" s="48"/>
    </row>
    <row r="36" customFormat="false" ht="15" hidden="false" customHeight="false" outlineLevel="0" collapsed="false">
      <c r="B36" s="50" t="s">
        <v>288</v>
      </c>
      <c r="C36" s="50"/>
      <c r="D36" s="50"/>
      <c r="E36" s="50"/>
      <c r="F36" s="50"/>
      <c r="G36" s="61" t="n">
        <f aca="false">SUMIF($I$5:$I$34,"Approved",$G$5:$G$34)+SUMIF($I$5:$I$34,"Implemented",$G$5:$G$34)</f>
        <v>18000</v>
      </c>
    </row>
  </sheetData>
  <mergeCells count="3">
    <mergeCell ref="A1:L1"/>
    <mergeCell ref="A2:L2"/>
    <mergeCell ref="B36:F36"/>
  </mergeCells>
  <conditionalFormatting sqref="I5:I34">
    <cfRule type="expression" priority="2" aboveAverage="0" equalAverage="0" bottom="0" percent="0" rank="0" text="" dxfId="5">
      <formula>I5="Approved"</formula>
    </cfRule>
    <cfRule type="expression" priority="3" aboveAverage="0" equalAverage="0" bottom="0" percent="0" rank="0" text="" dxfId="4">
      <formula>I5="Rejected"</formula>
    </cfRule>
    <cfRule type="expression" priority="4" aboveAverage="0" equalAverage="0" bottom="0" percent="0" rank="0" text="" dxfId="7">
      <formula>I5="Implemented"</formula>
    </cfRule>
  </conditionalFormatting>
  <dataValidations count="2">
    <dataValidation allowBlank="true" error="Pick a value from the list" errorStyle="stop" errorTitle="Invalid entry" operator="between" showDropDown="false" showErrorMessage="false" showInputMessage="false" sqref="E5:E34" type="list">
      <formula1>"Scope,Cost,Time,Quality"</formula1>
      <formula2>0</formula2>
    </dataValidation>
    <dataValidation allowBlank="true" error="Pick a value from the list" errorStyle="stop" errorTitle="Invalid entry" operator="between" showDropDown="false" showErrorMessage="false" showInputMessage="false" sqref="I5:I34" type="list">
      <formula1>"Submitted,Under Review,Approved,Rejected,Implemented"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2026-06-26T16:57:03Z</dcterms:created>
  <dc:creator>openpyxl</dc:creator>
  <dc:description/>
  <dc:language>en-US</dc:language>
  <cp:lastModifiedBy/>
  <dcterms:modified xsi:type="dcterms:W3CDTF">2026-06-26T16:57:14Z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